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0519307\Downloads\"/>
    </mc:Choice>
  </mc:AlternateContent>
  <bookViews>
    <workbookView xWindow="0" yWindow="0" windowWidth="17205" windowHeight="10680"/>
  </bookViews>
  <sheets>
    <sheet name="OSHE" sheetId="13" r:id="rId1"/>
    <sheet name="Advising Sheet" sheetId="17" r:id="rId2"/>
    <sheet name="Selections"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7" l="1"/>
  <c r="G18" i="17"/>
  <c r="G17" i="17"/>
  <c r="G16" i="17"/>
  <c r="G15" i="17"/>
  <c r="G8" i="17"/>
  <c r="G11" i="17"/>
  <c r="G9" i="17"/>
  <c r="C25" i="17"/>
  <c r="G7" i="17"/>
  <c r="P29" i="17"/>
  <c r="H22" i="17"/>
  <c r="H23" i="17"/>
  <c r="H21" i="17"/>
  <c r="G23" i="17" l="1"/>
  <c r="G22" i="17"/>
  <c r="C23" i="17" l="1"/>
  <c r="C21" i="17"/>
  <c r="C19" i="17"/>
  <c r="C17" i="17"/>
  <c r="G4" i="17" l="1"/>
  <c r="C4" i="17"/>
  <c r="G20" i="17" l="1"/>
  <c r="G19" i="17"/>
  <c r="C20" i="17" l="1"/>
  <c r="G14" i="17"/>
  <c r="G13" i="17"/>
  <c r="G10" i="17"/>
  <c r="C28" i="17"/>
  <c r="C27" i="17"/>
  <c r="C30" i="17"/>
  <c r="C31" i="17"/>
  <c r="C29" i="17"/>
  <c r="C26" i="17"/>
  <c r="C24" i="17"/>
  <c r="C22" i="17"/>
  <c r="C18" i="17"/>
  <c r="C15" i="17" l="1"/>
  <c r="C14" i="17"/>
  <c r="C13" i="17"/>
  <c r="C11" i="17"/>
  <c r="G12" i="17" l="1"/>
  <c r="G6" i="17"/>
  <c r="C16" i="17"/>
  <c r="C12" i="17"/>
  <c r="C10" i="17"/>
  <c r="C9" i="17"/>
  <c r="C7" i="17"/>
  <c r="C6" i="17"/>
  <c r="C8" i="17"/>
</calcChain>
</file>

<file path=xl/sharedStrings.xml><?xml version="1.0" encoding="utf-8"?>
<sst xmlns="http://schemas.openxmlformats.org/spreadsheetml/2006/main" count="340" uniqueCount="105">
  <si>
    <t>YES</t>
  </si>
  <si>
    <t>NO</t>
  </si>
  <si>
    <t>Freshman</t>
  </si>
  <si>
    <t>Sophomore</t>
  </si>
  <si>
    <t>Junior</t>
  </si>
  <si>
    <t>Senior</t>
  </si>
  <si>
    <t>Bachelor of Science</t>
  </si>
  <si>
    <t>NAME:</t>
  </si>
  <si>
    <t>Minimum Grade of D Required:</t>
  </si>
  <si>
    <t>Minimum Grade of C required:</t>
  </si>
  <si>
    <t>ENGLISH (12 hrs)</t>
  </si>
  <si>
    <r>
      <rPr>
        <b/>
        <sz val="10"/>
        <color theme="1"/>
        <rFont val="Calibri"/>
        <family val="2"/>
        <scheme val="minor"/>
      </rPr>
      <t>ENGL 101</t>
    </r>
    <r>
      <rPr>
        <sz val="10"/>
        <color theme="1"/>
        <rFont val="Calibri"/>
        <family val="2"/>
        <scheme val="minor"/>
      </rPr>
      <t xml:space="preserve"> Freshman Composition (3 hrs)</t>
    </r>
  </si>
  <si>
    <r>
      <rPr>
        <b/>
        <sz val="10"/>
        <color theme="1"/>
        <rFont val="Calibri"/>
        <family val="2"/>
        <scheme val="minor"/>
      </rPr>
      <t>OSHE 111</t>
    </r>
    <r>
      <rPr>
        <sz val="10"/>
        <color theme="1"/>
        <rFont val="Calibri"/>
        <family val="2"/>
        <scheme val="minor"/>
      </rPr>
      <t xml:space="preserve"> Introduction to OSHE (3 hrs)</t>
    </r>
  </si>
  <si>
    <r>
      <rPr>
        <b/>
        <sz val="10"/>
        <color theme="1"/>
        <rFont val="Calibri"/>
        <family val="2"/>
        <scheme val="minor"/>
      </rPr>
      <t>ENGL 102</t>
    </r>
    <r>
      <rPr>
        <sz val="10"/>
        <color theme="1"/>
        <rFont val="Calibri"/>
        <family val="2"/>
        <scheme val="minor"/>
      </rPr>
      <t xml:space="preserve"> Critical Reading and Writing (3 hrs)</t>
    </r>
  </si>
  <si>
    <r>
      <rPr>
        <b/>
        <sz val="10"/>
        <color theme="1"/>
        <rFont val="Calibri"/>
        <family val="2"/>
        <scheme val="minor"/>
      </rPr>
      <t>ENGL 230, 231</t>
    </r>
    <r>
      <rPr>
        <i/>
        <u/>
        <sz val="10"/>
        <color theme="1"/>
        <rFont val="Calibri"/>
        <family val="2"/>
        <scheme val="minor"/>
      </rPr>
      <t xml:space="preserve"> or</t>
    </r>
    <r>
      <rPr>
        <sz val="10"/>
        <color theme="1"/>
        <rFont val="Calibri"/>
        <family val="2"/>
        <scheme val="minor"/>
      </rPr>
      <t xml:space="preserve"> </t>
    </r>
    <r>
      <rPr>
        <b/>
        <sz val="10"/>
        <color theme="1"/>
        <rFont val="Calibri"/>
        <family val="2"/>
        <scheme val="minor"/>
      </rPr>
      <t>232</t>
    </r>
    <r>
      <rPr>
        <sz val="10"/>
        <color theme="1"/>
        <rFont val="Calibri"/>
        <family val="2"/>
        <scheme val="minor"/>
      </rPr>
      <t xml:space="preserve"> (3 hrs)             </t>
    </r>
  </si>
  <si>
    <r>
      <rPr>
        <b/>
        <sz val="10"/>
        <color theme="1"/>
        <rFont val="Calibri"/>
        <family val="2"/>
        <scheme val="minor"/>
      </rPr>
      <t>ENGL 322</t>
    </r>
    <r>
      <rPr>
        <sz val="10"/>
        <color theme="1"/>
        <rFont val="Calibri"/>
        <family val="2"/>
        <scheme val="minor"/>
      </rPr>
      <t xml:space="preserve"> Intro to Prof and Technical Writing (3 hrs)</t>
    </r>
  </si>
  <si>
    <r>
      <rPr>
        <b/>
        <sz val="10"/>
        <color theme="1"/>
        <rFont val="Calibri"/>
        <family val="2"/>
        <scheme val="minor"/>
      </rPr>
      <t>ART, DNCE, MUS</t>
    </r>
    <r>
      <rPr>
        <sz val="10"/>
        <color theme="1"/>
        <rFont val="Calibri"/>
        <family val="2"/>
        <scheme val="minor"/>
      </rPr>
      <t xml:space="preserve">, </t>
    </r>
    <r>
      <rPr>
        <i/>
        <u/>
        <sz val="10"/>
        <color theme="1"/>
        <rFont val="Calibri"/>
        <family val="2"/>
        <scheme val="minor"/>
      </rPr>
      <t>or</t>
    </r>
    <r>
      <rPr>
        <sz val="10"/>
        <color theme="1"/>
        <rFont val="Calibri"/>
        <family val="2"/>
        <scheme val="minor"/>
      </rPr>
      <t xml:space="preserve"> </t>
    </r>
    <r>
      <rPr>
        <b/>
        <sz val="10"/>
        <color theme="1"/>
        <rFont val="Calibri"/>
        <family val="2"/>
        <scheme val="minor"/>
      </rPr>
      <t>THEA</t>
    </r>
    <r>
      <rPr>
        <sz val="10"/>
        <color theme="1"/>
        <rFont val="Calibri"/>
        <family val="2"/>
        <scheme val="minor"/>
      </rPr>
      <t xml:space="preserve"> (3 hrs)</t>
    </r>
  </si>
  <si>
    <r>
      <rPr>
        <b/>
        <sz val="10"/>
        <color theme="1"/>
        <rFont val="Calibri"/>
        <family val="2"/>
        <scheme val="minor"/>
      </rPr>
      <t>COMM 211</t>
    </r>
    <r>
      <rPr>
        <sz val="10"/>
        <color theme="1"/>
        <rFont val="Calibri"/>
        <family val="2"/>
        <scheme val="minor"/>
      </rPr>
      <t xml:space="preserve"> Introduction to Public Speaking (3 hrs)</t>
    </r>
  </si>
  <si>
    <t>YES/NO</t>
  </si>
  <si>
    <t>FaSpSu</t>
  </si>
  <si>
    <t>FaSp</t>
  </si>
  <si>
    <t>High</t>
  </si>
  <si>
    <t>Sem.</t>
  </si>
  <si>
    <t>Select Classification →</t>
  </si>
  <si>
    <t>Critical</t>
  </si>
  <si>
    <t>Schedule classes that are labeled "Critical" first, then "High", then the rest</t>
  </si>
  <si>
    <t>Credit Hours</t>
  </si>
  <si>
    <t>Semester Hours</t>
  </si>
  <si>
    <r>
      <rPr>
        <b/>
        <sz val="10"/>
        <color theme="1"/>
        <rFont val="Calibri"/>
        <family val="2"/>
        <scheme val="minor"/>
      </rPr>
      <t>MGMT 351</t>
    </r>
    <r>
      <rPr>
        <sz val="10"/>
        <color theme="1"/>
        <rFont val="Calibri"/>
        <family val="2"/>
        <scheme val="minor"/>
      </rPr>
      <t xml:space="preserve"> Principles of Management (3 hrs)</t>
    </r>
  </si>
  <si>
    <r>
      <rPr>
        <b/>
        <sz val="10"/>
        <color theme="1"/>
        <rFont val="Calibri"/>
        <family val="2"/>
        <scheme val="minor"/>
      </rPr>
      <t>CMPS 173</t>
    </r>
    <r>
      <rPr>
        <sz val="10"/>
        <color theme="1"/>
        <rFont val="Calibri"/>
        <family val="2"/>
        <scheme val="minor"/>
      </rPr>
      <t xml:space="preserve"> Software for Management of Data (3 hrs)</t>
    </r>
  </si>
  <si>
    <t>Priority</t>
  </si>
  <si>
    <t>Build your proposed Schedule for next semester</t>
  </si>
  <si>
    <t>Prefix</t>
  </si>
  <si>
    <t>Course #</t>
  </si>
  <si>
    <t>Approved Courses</t>
  </si>
  <si>
    <t>Alternate Courses</t>
  </si>
  <si>
    <r>
      <rPr>
        <b/>
        <sz val="10"/>
        <color theme="1"/>
        <rFont val="Calibri"/>
        <family val="2"/>
        <scheme val="minor"/>
      </rPr>
      <t xml:space="preserve">TOTAL SEMESTER HOURS: </t>
    </r>
    <r>
      <rPr>
        <b/>
        <u/>
        <sz val="10"/>
        <color theme="1"/>
        <rFont val="Calibri"/>
        <family val="2"/>
        <scheme val="minor"/>
      </rPr>
      <t>120</t>
    </r>
    <r>
      <rPr>
        <sz val="10"/>
        <color theme="1"/>
        <rFont val="Calibri"/>
        <family val="2"/>
        <scheme val="minor"/>
      </rPr>
      <t xml:space="preserve"> </t>
    </r>
  </si>
  <si>
    <r>
      <rPr>
        <b/>
        <sz val="10"/>
        <color theme="1"/>
        <rFont val="Calibri"/>
        <family val="2"/>
        <scheme val="minor"/>
      </rPr>
      <t xml:space="preserve">TOTAL SEMESTER HOURS: </t>
    </r>
    <r>
      <rPr>
        <b/>
        <u/>
        <sz val="10"/>
        <color theme="1"/>
        <rFont val="Calibri"/>
        <family val="2"/>
        <scheme val="minor"/>
      </rPr>
      <t>120</t>
    </r>
  </si>
  <si>
    <t>Occupational Safety, Health and Environment</t>
  </si>
  <si>
    <r>
      <rPr>
        <b/>
        <sz val="10"/>
        <color theme="1"/>
        <rFont val="Calibri"/>
        <family val="2"/>
        <scheme val="minor"/>
      </rPr>
      <t>ECON 201</t>
    </r>
    <r>
      <rPr>
        <sz val="10"/>
        <color theme="1"/>
        <rFont val="Calibri"/>
        <family val="2"/>
        <scheme val="minor"/>
      </rPr>
      <t xml:space="preserve"> Macroeconomics</t>
    </r>
    <r>
      <rPr>
        <sz val="10"/>
        <color theme="1"/>
        <rFont val="Calibri"/>
        <family val="2"/>
        <scheme val="minor"/>
      </rPr>
      <t xml:space="preserve"> (3 hrs)</t>
    </r>
  </si>
  <si>
    <r>
      <rPr>
        <b/>
        <sz val="10"/>
        <color theme="1"/>
        <rFont val="Calibri"/>
        <family val="2"/>
        <scheme val="minor"/>
      </rPr>
      <t>MATH 161</t>
    </r>
    <r>
      <rPr>
        <sz val="10"/>
        <color theme="1"/>
        <rFont val="Calibri"/>
        <family val="2"/>
        <scheme val="minor"/>
      </rPr>
      <t xml:space="preserve"> College Algebra (3 hrs)</t>
    </r>
  </si>
  <si>
    <r>
      <rPr>
        <b/>
        <sz val="10"/>
        <color theme="1"/>
        <rFont val="Calibri"/>
        <family val="2"/>
        <scheme val="minor"/>
      </rPr>
      <t>MATH 162</t>
    </r>
    <r>
      <rPr>
        <sz val="10"/>
        <color theme="1"/>
        <rFont val="Calibri"/>
        <family val="2"/>
        <scheme val="minor"/>
      </rPr>
      <t xml:space="preserve"> Plane Trigonometry (3hrs)</t>
    </r>
  </si>
  <si>
    <r>
      <rPr>
        <b/>
        <sz val="10"/>
        <color theme="1"/>
        <rFont val="Calibri"/>
        <family val="2"/>
        <scheme val="minor"/>
      </rPr>
      <t>MATH 241</t>
    </r>
    <r>
      <rPr>
        <sz val="10"/>
        <color theme="1"/>
        <rFont val="Calibri"/>
        <family val="2"/>
        <scheme val="minor"/>
      </rPr>
      <t xml:space="preserve"> Elementary Statistics (3 hrs)</t>
    </r>
  </si>
  <si>
    <r>
      <rPr>
        <b/>
        <sz val="10"/>
        <color theme="1"/>
        <rFont val="Calibri"/>
        <family val="2"/>
        <scheme val="minor"/>
      </rPr>
      <t xml:space="preserve">GBIO 151 </t>
    </r>
    <r>
      <rPr>
        <sz val="10"/>
        <color theme="1"/>
        <rFont val="Calibri"/>
        <family val="2"/>
        <scheme val="minor"/>
      </rPr>
      <t>General Biology I (3 hrs)</t>
    </r>
  </si>
  <si>
    <r>
      <rPr>
        <b/>
        <sz val="10"/>
        <color theme="1"/>
        <rFont val="Calibri"/>
        <family val="2"/>
        <scheme val="minor"/>
      </rPr>
      <t>BIOL 152</t>
    </r>
    <r>
      <rPr>
        <sz val="10"/>
        <color theme="1"/>
        <rFont val="Calibri"/>
        <family val="2"/>
        <scheme val="minor"/>
      </rPr>
      <t xml:space="preserve"> General Biology I  Lab (1 hr)</t>
    </r>
  </si>
  <si>
    <r>
      <rPr>
        <b/>
        <sz val="10"/>
        <color theme="1"/>
        <rFont val="Calibri"/>
        <family val="2"/>
        <scheme val="minor"/>
      </rPr>
      <t>CHEM 101</t>
    </r>
    <r>
      <rPr>
        <sz val="10"/>
        <color theme="1"/>
        <rFont val="Calibri"/>
        <family val="2"/>
        <scheme val="minor"/>
      </rPr>
      <t xml:space="preserve"> General Chemistry I (3 hrs)</t>
    </r>
  </si>
  <si>
    <r>
      <rPr>
        <b/>
        <sz val="10"/>
        <color theme="1"/>
        <rFont val="Calibri"/>
        <family val="2"/>
        <scheme val="minor"/>
      </rPr>
      <t>CLAB 103</t>
    </r>
    <r>
      <rPr>
        <sz val="10"/>
        <color theme="1"/>
        <rFont val="Calibri"/>
        <family val="2"/>
        <scheme val="minor"/>
      </rPr>
      <t xml:space="preserve"> General Chemistry I Lab (1 hr)</t>
    </r>
  </si>
  <si>
    <r>
      <rPr>
        <b/>
        <sz val="10"/>
        <color theme="1"/>
        <rFont val="Calibri"/>
        <family val="2"/>
        <scheme val="minor"/>
      </rPr>
      <t>PHYS 191</t>
    </r>
    <r>
      <rPr>
        <sz val="10"/>
        <color theme="1"/>
        <rFont val="Calibri"/>
        <family val="2"/>
        <scheme val="minor"/>
      </rPr>
      <t xml:space="preserve"> General Physics (3 hrs)</t>
    </r>
  </si>
  <si>
    <r>
      <rPr>
        <b/>
        <sz val="10"/>
        <color theme="1"/>
        <rFont val="Calibri"/>
        <family val="2"/>
        <scheme val="minor"/>
      </rPr>
      <t>PLAB 193</t>
    </r>
    <r>
      <rPr>
        <sz val="10"/>
        <color theme="1"/>
        <rFont val="Calibri"/>
        <family val="2"/>
        <scheme val="minor"/>
      </rPr>
      <t xml:space="preserve"> General Physics Lab (1 hr)</t>
    </r>
  </si>
  <si>
    <r>
      <rPr>
        <b/>
        <sz val="10"/>
        <color theme="1"/>
        <rFont val="Calibri"/>
        <family val="2"/>
        <scheme val="minor"/>
      </rPr>
      <t>CHEM 102</t>
    </r>
    <r>
      <rPr>
        <sz val="10"/>
        <color theme="1"/>
        <rFont val="Calibri"/>
        <family val="2"/>
        <scheme val="minor"/>
      </rPr>
      <t xml:space="preserve"> General Chemistry II (3 hrs)</t>
    </r>
  </si>
  <si>
    <r>
      <rPr>
        <b/>
        <sz val="10"/>
        <color theme="1"/>
        <rFont val="Calibri"/>
        <family val="2"/>
        <scheme val="minor"/>
      </rPr>
      <t>CLAB 104</t>
    </r>
    <r>
      <rPr>
        <sz val="10"/>
        <color theme="1"/>
        <rFont val="Calibri"/>
        <family val="2"/>
        <scheme val="minor"/>
      </rPr>
      <t xml:space="preserve"> General Chemistry II Lab (1 hr)</t>
    </r>
  </si>
  <si>
    <r>
      <rPr>
        <b/>
        <sz val="10"/>
        <color theme="1"/>
        <rFont val="Calibri"/>
        <family val="2"/>
        <scheme val="minor"/>
      </rPr>
      <t>CHEM 261</t>
    </r>
    <r>
      <rPr>
        <sz val="10"/>
        <color theme="1"/>
        <rFont val="Calibri"/>
        <family val="2"/>
        <scheme val="minor"/>
      </rPr>
      <t xml:space="preserve"> Survey of Organic Chemistry (3 hrs)</t>
    </r>
  </si>
  <si>
    <r>
      <rPr>
        <vertAlign val="superscript"/>
        <sz val="10"/>
        <color theme="1"/>
        <rFont val="Calibri"/>
        <family val="2"/>
        <scheme val="minor"/>
      </rPr>
      <t>1</t>
    </r>
    <r>
      <rPr>
        <b/>
        <sz val="10"/>
        <color theme="1"/>
        <rFont val="Calibri"/>
        <family val="2"/>
        <scheme val="minor"/>
      </rPr>
      <t>SE 101</t>
    </r>
    <r>
      <rPr>
        <sz val="10"/>
        <color theme="1"/>
        <rFont val="Calibri"/>
        <family val="2"/>
        <scheme val="minor"/>
      </rPr>
      <t xml:space="preserve"> (2 hrs)</t>
    </r>
  </si>
  <si>
    <r>
      <rPr>
        <b/>
        <sz val="10"/>
        <color theme="1"/>
        <rFont val="Calibri"/>
        <family val="2"/>
        <scheme val="minor"/>
      </rPr>
      <t>PSYC 101</t>
    </r>
    <r>
      <rPr>
        <sz val="10"/>
        <color theme="1"/>
        <rFont val="Calibri"/>
        <family val="2"/>
        <scheme val="minor"/>
      </rPr>
      <t xml:space="preserve"> General Psychology I (3 hrs)</t>
    </r>
  </si>
  <si>
    <r>
      <rPr>
        <b/>
        <sz val="10"/>
        <color theme="1"/>
        <rFont val="Calibri"/>
        <family val="2"/>
        <scheme val="minor"/>
      </rPr>
      <t>HIST 101, 102, 201</t>
    </r>
    <r>
      <rPr>
        <sz val="10"/>
        <color theme="1"/>
        <rFont val="Calibri"/>
        <family val="2"/>
        <scheme val="minor"/>
      </rPr>
      <t xml:space="preserve">, </t>
    </r>
    <r>
      <rPr>
        <i/>
        <u/>
        <sz val="10"/>
        <color theme="1"/>
        <rFont val="Calibri"/>
        <family val="2"/>
        <scheme val="minor"/>
      </rPr>
      <t>or</t>
    </r>
    <r>
      <rPr>
        <sz val="10"/>
        <color theme="1"/>
        <rFont val="Calibri"/>
        <family val="2"/>
        <scheme val="minor"/>
      </rPr>
      <t xml:space="preserve"> </t>
    </r>
    <r>
      <rPr>
        <b/>
        <sz val="10"/>
        <color theme="1"/>
        <rFont val="Calibri"/>
        <family val="2"/>
        <scheme val="minor"/>
      </rPr>
      <t>202</t>
    </r>
    <r>
      <rPr>
        <sz val="10"/>
        <color theme="1"/>
        <rFont val="Calibri"/>
        <family val="2"/>
        <scheme val="minor"/>
      </rPr>
      <t xml:space="preserve"> (3 hrs)</t>
    </r>
  </si>
  <si>
    <t>MATH (9hrs)</t>
  </si>
  <si>
    <t>BUSINESS</t>
  </si>
  <si>
    <t>CS</t>
  </si>
  <si>
    <t>NATURAL SCIENCES (23 hrs)</t>
  </si>
  <si>
    <t>OTHER (12-14 hrs)</t>
  </si>
  <si>
    <r>
      <rPr>
        <b/>
        <sz val="10"/>
        <color theme="1"/>
        <rFont val="Calibri"/>
        <family val="2"/>
        <scheme val="minor"/>
      </rPr>
      <t>OSHE 112</t>
    </r>
    <r>
      <rPr>
        <sz val="10"/>
        <color theme="1"/>
        <rFont val="Calibri"/>
        <family val="2"/>
        <scheme val="minor"/>
      </rPr>
      <t xml:space="preserve"> Design of Hazard Controls (3 hrs)</t>
    </r>
  </si>
  <si>
    <r>
      <rPr>
        <b/>
        <sz val="10"/>
        <color theme="1"/>
        <rFont val="Calibri"/>
        <family val="2"/>
        <scheme val="minor"/>
      </rPr>
      <t>OSHE 121</t>
    </r>
    <r>
      <rPr>
        <sz val="10"/>
        <color theme="1"/>
        <rFont val="Calibri"/>
        <family val="2"/>
        <scheme val="minor"/>
      </rPr>
      <t xml:space="preserve"> Safety &amp; Health Program Management &amp; Administration (3 hrs)</t>
    </r>
  </si>
  <si>
    <r>
      <rPr>
        <b/>
        <sz val="10"/>
        <color theme="1"/>
        <rFont val="Calibri"/>
        <family val="2"/>
        <scheme val="minor"/>
      </rPr>
      <t>OSHE 231</t>
    </r>
    <r>
      <rPr>
        <sz val="10"/>
        <color theme="1"/>
        <rFont val="Calibri"/>
        <family val="2"/>
        <scheme val="minor"/>
      </rPr>
      <t xml:space="preserve"> Safety Laws, Regulations, and Standards (3 hrs)</t>
    </r>
  </si>
  <si>
    <r>
      <rPr>
        <b/>
        <sz val="10"/>
        <color theme="1"/>
        <rFont val="Calibri"/>
        <family val="2"/>
        <scheme val="minor"/>
      </rPr>
      <t>OSHE 242</t>
    </r>
    <r>
      <rPr>
        <sz val="10"/>
        <color theme="1"/>
        <rFont val="Calibri"/>
        <family val="2"/>
        <scheme val="minor"/>
      </rPr>
      <t xml:space="preserve"> Ergonomics (3 hrs)</t>
    </r>
  </si>
  <si>
    <r>
      <rPr>
        <b/>
        <sz val="10"/>
        <color theme="1"/>
        <rFont val="Calibri"/>
        <family val="2"/>
        <scheme val="minor"/>
      </rPr>
      <t xml:space="preserve">OSHE 251 </t>
    </r>
    <r>
      <rPr>
        <sz val="10"/>
        <color theme="1"/>
        <rFont val="Calibri"/>
        <family val="2"/>
        <scheme val="minor"/>
      </rPr>
      <t>Environmental Laws and Regulations (3 hrs)</t>
    </r>
  </si>
  <si>
    <r>
      <rPr>
        <b/>
        <sz val="10"/>
        <color theme="1"/>
        <rFont val="Calibri"/>
        <family val="2"/>
        <scheme val="minor"/>
      </rPr>
      <t>OSHE 261</t>
    </r>
    <r>
      <rPr>
        <sz val="10"/>
        <color theme="1"/>
        <rFont val="Calibri"/>
        <family val="2"/>
        <scheme val="minor"/>
      </rPr>
      <t xml:space="preserve"> Fire Protection and Prevention (3 hrs)</t>
    </r>
  </si>
  <si>
    <r>
      <rPr>
        <b/>
        <sz val="10"/>
        <color theme="1"/>
        <rFont val="Calibri"/>
        <family val="2"/>
        <scheme val="minor"/>
      </rPr>
      <t>OSHE 341</t>
    </r>
    <r>
      <rPr>
        <sz val="10"/>
        <color theme="1"/>
        <rFont val="Calibri"/>
        <family val="2"/>
        <scheme val="minor"/>
      </rPr>
      <t xml:space="preserve"> Field Methods of Industrial Hygiene/Toxicology (3 hrs)</t>
    </r>
  </si>
  <si>
    <r>
      <rPr>
        <b/>
        <sz val="10"/>
        <color theme="1"/>
        <rFont val="Calibri"/>
        <family val="2"/>
        <scheme val="minor"/>
      </rPr>
      <t>OSHE 452</t>
    </r>
    <r>
      <rPr>
        <sz val="10"/>
        <color theme="1"/>
        <rFont val="Calibri"/>
        <family val="2"/>
        <scheme val="minor"/>
      </rPr>
      <t xml:space="preserve"> Pollution Fundamentals &amp; Control Technology (3 hrs)</t>
    </r>
  </si>
  <si>
    <r>
      <rPr>
        <b/>
        <sz val="10"/>
        <color theme="1"/>
        <rFont val="Calibri"/>
        <family val="2"/>
        <scheme val="minor"/>
      </rPr>
      <t>OSHE 391</t>
    </r>
    <r>
      <rPr>
        <sz val="10"/>
        <color theme="1"/>
        <rFont val="Calibri"/>
        <family val="2"/>
        <scheme val="minor"/>
      </rPr>
      <t xml:space="preserve"> Internship or</t>
    </r>
    <r>
      <rPr>
        <b/>
        <sz val="10"/>
        <color theme="1"/>
        <rFont val="Calibri"/>
        <family val="2"/>
        <scheme val="minor"/>
      </rPr>
      <t xml:space="preserve"> OSHE 492 </t>
    </r>
    <r>
      <rPr>
        <sz val="10"/>
        <color theme="1"/>
        <rFont val="Calibri"/>
        <family val="2"/>
        <scheme val="minor"/>
      </rPr>
      <t>Capstone (3 hrs)</t>
    </r>
  </si>
  <si>
    <t>OCCUPATIONAL SAFETY HEALTH &amp; ENVIRONMENT (45 hrs)</t>
  </si>
  <si>
    <t>PROFESSIONAL ELECTIVES (8-10 hrs)</t>
  </si>
  <si>
    <r>
      <rPr>
        <b/>
        <sz val="11"/>
        <color theme="1"/>
        <rFont val="Calibri"/>
        <family val="2"/>
        <scheme val="minor"/>
      </rPr>
      <t>Notes:</t>
    </r>
    <r>
      <rPr>
        <sz val="11"/>
        <color theme="1"/>
        <rFont val="Calibri"/>
        <family val="2"/>
        <scheme val="minor"/>
      </rPr>
      <t xml:space="preserve">
* GBIO 151 is eligible only if you have credit for or current registration in ENGL 101 or MATH 151/161 
* BIOL lab can be taken concurrently with BIO lecture
* CLAB 103 is eligible only if you have credit for or current registration in CHEM 101
* PLAB 193 is eligible only if you have credit for or current registration in PHYS 191 
* OSHE 112 is eligible only if you have credit for or current registration in OSHE 111
* OSHE 121 is eligible only if you have credit for or current registration in OSHE 111
* OSHE 242 is eligible only if you have credit for or current registration in MATH 241
* OSHE 381 is eligible only if you have credit for or current registration in PHYS 191 &amp; CHEM 101
* OSHE 382 is eligible only if you have credit for or current registration in OSHE 121
* OSHE 421 is eligible only if you have credit for or current registration in MATH 241
## You are eligible for OSHE 391-Internship when you finish most senior level courses</t>
    </r>
  </si>
  <si>
    <t>FLOW CHART</t>
  </si>
  <si>
    <r>
      <t>Select</t>
    </r>
    <r>
      <rPr>
        <b/>
        <sz val="12"/>
        <color rgb="FFFF0000"/>
        <rFont val="Calibri"/>
        <family val="2"/>
        <scheme val="minor"/>
      </rPr>
      <t xml:space="preserve"> </t>
    </r>
    <r>
      <rPr>
        <b/>
        <sz val="12"/>
        <color rgb="FFFFFF00"/>
        <rFont val="Calibri"/>
        <family val="2"/>
        <scheme val="minor"/>
      </rPr>
      <t>YES</t>
    </r>
    <r>
      <rPr>
        <b/>
        <sz val="12"/>
        <color theme="1"/>
        <rFont val="Calibri"/>
        <family val="2"/>
        <scheme val="minor"/>
      </rPr>
      <t xml:space="preserve"> from the drop down button if: 
1. You took the class
2. Taking it this semester 
3. It transferred successfully, 
4. Received credit for it, or 
5. It was substituted for you.
Then Check the </t>
    </r>
    <r>
      <rPr>
        <b/>
        <sz val="12"/>
        <color rgb="FFFFFF00"/>
        <rFont val="Calibri"/>
        <family val="2"/>
        <scheme val="minor"/>
      </rPr>
      <t>Advising Sheet</t>
    </r>
    <r>
      <rPr>
        <b/>
        <sz val="12"/>
        <color theme="7" tint="0.39997558519241921"/>
        <rFont val="Calibri"/>
        <family val="2"/>
        <scheme val="minor"/>
      </rPr>
      <t xml:space="preserve"> </t>
    </r>
    <r>
      <rPr>
        <b/>
        <sz val="12"/>
        <rFont val="Calibri"/>
        <family val="2"/>
        <scheme val="minor"/>
      </rPr>
      <t>for the list of</t>
    </r>
    <r>
      <rPr>
        <b/>
        <sz val="12"/>
        <color theme="7" tint="0.39997558519241921"/>
        <rFont val="Calibri"/>
        <family val="2"/>
        <scheme val="minor"/>
      </rPr>
      <t xml:space="preserve"> </t>
    </r>
    <r>
      <rPr>
        <b/>
        <sz val="12"/>
        <color rgb="FFFFFF00"/>
        <rFont val="Calibri"/>
        <family val="2"/>
        <scheme val="minor"/>
      </rPr>
      <t>POSSIBLE</t>
    </r>
    <r>
      <rPr>
        <b/>
        <sz val="12"/>
        <rFont val="Calibri"/>
        <family val="2"/>
        <scheme val="minor"/>
      </rPr>
      <t xml:space="preserve"> classes to take</t>
    </r>
  </si>
  <si>
    <t>Advisor's Approval</t>
  </si>
  <si>
    <t>Advisor's Name</t>
  </si>
  <si>
    <t>Date</t>
  </si>
  <si>
    <t xml:space="preserve"> W#:</t>
  </si>
  <si>
    <t>Advisor Comments</t>
  </si>
  <si>
    <t>A</t>
  </si>
  <si>
    <t>B</t>
  </si>
  <si>
    <t>C</t>
  </si>
  <si>
    <t>D</t>
  </si>
  <si>
    <t>P</t>
  </si>
  <si>
    <t>Grade</t>
  </si>
  <si>
    <t>Student Comments</t>
  </si>
  <si>
    <r>
      <t xml:space="preserve">List Other Technical Courses Taken
</t>
    </r>
    <r>
      <rPr>
        <b/>
        <sz val="14"/>
        <color theme="1"/>
        <rFont val="Calibri"/>
        <family val="2"/>
      </rPr>
      <t>←</t>
    </r>
  </si>
  <si>
    <t>I</t>
  </si>
  <si>
    <t>Summer?</t>
  </si>
  <si>
    <t>* Professional Elective (3 hrs)</t>
  </si>
  <si>
    <t>* Professional Elective (2 hrs)</t>
  </si>
  <si>
    <r>
      <rPr>
        <b/>
        <sz val="10"/>
        <color theme="1"/>
        <rFont val="Calibri"/>
        <family val="2"/>
        <scheme val="minor"/>
      </rPr>
      <t>ZOOL 252</t>
    </r>
    <r>
      <rPr>
        <sz val="10"/>
        <color theme="1"/>
        <rFont val="Calibri"/>
        <family val="2"/>
        <scheme val="minor"/>
      </rPr>
      <t xml:space="preserve"> Anatomy and Physiology Laboratory I (1 hr)</t>
    </r>
  </si>
  <si>
    <t xml:space="preserve">* Students must schedule their professional electives with the approval of their advisor. Professional electives are to be selected from the following two groups and at least ONE course must be from Group I:
Group I: 
OSHE  291, 311, 322, 323, 423, 441, 442, 451, 471, 491. 
Group II - 
IT 242, IT 264, IT 322, ACCT 200, GBIO 377, CJ 313, CJ 411, HS 131, HS 360, HS 362. 
NO 100-LEVEL COURSE WILL BE ACCEPTED AS A PROFESSIONAL ELECTIVE WITHOUT APPROVAL OF THE DEPARTMENT HEAD.
                   </t>
  </si>
  <si>
    <r>
      <rPr>
        <b/>
        <sz val="10"/>
        <color theme="1"/>
        <rFont val="Calibri"/>
        <family val="2"/>
        <scheme val="minor"/>
      </rPr>
      <t>ZOO 250</t>
    </r>
    <r>
      <rPr>
        <sz val="10"/>
        <color theme="1"/>
        <rFont val="Calibri"/>
        <family val="2"/>
        <scheme val="minor"/>
      </rPr>
      <t xml:space="preserve"> Human Anatomy and Physiology Lecture I (3 hrs)</t>
    </r>
    <r>
      <rPr>
        <b/>
        <sz val="10"/>
        <color theme="1"/>
        <rFont val="Calibri"/>
        <family val="2"/>
        <scheme val="minor"/>
      </rPr>
      <t/>
    </r>
  </si>
  <si>
    <r>
      <rPr>
        <b/>
        <sz val="10"/>
        <color theme="1"/>
        <rFont val="Calibri"/>
        <family val="2"/>
        <scheme val="minor"/>
      </rPr>
      <t xml:space="preserve">ZOOL 252 </t>
    </r>
    <r>
      <rPr>
        <sz val="10"/>
        <color theme="1"/>
        <rFont val="Calibri"/>
        <family val="2"/>
        <scheme val="minor"/>
      </rPr>
      <t>Anatomy and Physiology Laboratory I (1 hr)</t>
    </r>
  </si>
  <si>
    <r>
      <rPr>
        <b/>
        <sz val="10"/>
        <color theme="1"/>
        <rFont val="Calibri"/>
        <family val="2"/>
        <scheme val="minor"/>
      </rPr>
      <t>ZOO 250</t>
    </r>
    <r>
      <rPr>
        <sz val="10"/>
        <color theme="1"/>
        <rFont val="Calibri"/>
        <family val="2"/>
        <scheme val="minor"/>
      </rPr>
      <t xml:space="preserve"> Human Anatomy and Physiology Lecture I (3 hrs)</t>
    </r>
  </si>
  <si>
    <r>
      <rPr>
        <b/>
        <sz val="10"/>
        <color theme="1"/>
        <rFont val="Calibri"/>
        <family val="2"/>
        <scheme val="minor"/>
      </rPr>
      <t xml:space="preserve">OSHE 381 </t>
    </r>
    <r>
      <rPr>
        <sz val="10"/>
        <color theme="1"/>
        <rFont val="Calibri"/>
        <family val="2"/>
        <scheme val="minor"/>
      </rPr>
      <t>Safety in Chemical/Process Industries (3 hrs)</t>
    </r>
  </si>
  <si>
    <r>
      <rPr>
        <b/>
        <sz val="10"/>
        <color theme="1"/>
        <rFont val="Calibri"/>
        <family val="2"/>
        <scheme val="minor"/>
      </rPr>
      <t>OSHE 382</t>
    </r>
    <r>
      <rPr>
        <sz val="10"/>
        <color theme="1"/>
        <rFont val="Calibri"/>
        <family val="2"/>
        <scheme val="minor"/>
      </rPr>
      <t xml:space="preserve"> Construction Safety (3 hrs)</t>
    </r>
  </si>
  <si>
    <r>
      <rPr>
        <b/>
        <sz val="10"/>
        <color theme="1"/>
        <rFont val="Calibri"/>
        <family val="2"/>
        <scheme val="minor"/>
      </rPr>
      <t xml:space="preserve">OSHE 421 </t>
    </r>
    <r>
      <rPr>
        <sz val="10"/>
        <color theme="1"/>
        <rFont val="Calibri"/>
        <family val="2"/>
        <scheme val="minor"/>
      </rPr>
      <t>Measurement of Safety Per &amp; Accident Inv/Analysis (3 hrs)</t>
    </r>
  </si>
  <si>
    <r>
      <rPr>
        <b/>
        <sz val="10"/>
        <color theme="1"/>
        <rFont val="Calibri"/>
        <family val="2"/>
        <scheme val="minor"/>
      </rPr>
      <t>OSHE 424</t>
    </r>
    <r>
      <rPr>
        <sz val="10"/>
        <color theme="1"/>
        <rFont val="Calibri"/>
        <family val="2"/>
        <scheme val="minor"/>
      </rPr>
      <t xml:space="preserve"> System Safety Methodologies (3 hrs)</t>
    </r>
  </si>
  <si>
    <r>
      <rPr>
        <b/>
        <sz val="10"/>
        <color theme="1"/>
        <rFont val="Calibri"/>
        <family val="2"/>
        <scheme val="minor"/>
      </rPr>
      <t>OSHE 381</t>
    </r>
    <r>
      <rPr>
        <sz val="10"/>
        <color theme="1"/>
        <rFont val="Calibri"/>
        <family val="2"/>
        <scheme val="minor"/>
      </rPr>
      <t xml:space="preserve"> Safety in Chemical/Process Industries (3 hrs)</t>
    </r>
  </si>
  <si>
    <r>
      <rPr>
        <b/>
        <sz val="10"/>
        <color theme="1"/>
        <rFont val="Calibri"/>
        <family val="2"/>
        <scheme val="minor"/>
      </rPr>
      <t>OSHE 421</t>
    </r>
    <r>
      <rPr>
        <sz val="10"/>
        <color theme="1"/>
        <rFont val="Calibri"/>
        <family val="2"/>
        <scheme val="minor"/>
      </rPr>
      <t xml:space="preserve"> Measurement of Safety Per &amp; Accident Inv/Analysis (3 hrs)</t>
    </r>
  </si>
  <si>
    <r>
      <rPr>
        <b/>
        <sz val="10"/>
        <color theme="1"/>
        <rFont val="Calibri"/>
        <family val="2"/>
        <scheme val="minor"/>
      </rPr>
      <t xml:space="preserve">OSHE 424 </t>
    </r>
    <r>
      <rPr>
        <sz val="10"/>
        <color theme="1"/>
        <rFont val="Calibri"/>
        <family val="2"/>
        <scheme val="minor"/>
      </rPr>
      <t>System Safety Methodologies (3 hrs)</t>
    </r>
  </si>
  <si>
    <r>
      <rPr>
        <b/>
        <sz val="10"/>
        <color theme="1"/>
        <rFont val="Calibri"/>
        <family val="2"/>
        <scheme val="minor"/>
      </rPr>
      <t xml:space="preserve">OSHE 141 </t>
    </r>
    <r>
      <rPr>
        <sz val="10"/>
        <color theme="1"/>
        <rFont val="Calibri"/>
        <family val="2"/>
        <scheme val="minor"/>
      </rPr>
      <t>Principles of Industrial Hygiene/Toxicology  (3 hrs)</t>
    </r>
  </si>
  <si>
    <r>
      <rPr>
        <b/>
        <sz val="10"/>
        <color theme="1"/>
        <rFont val="Calibri"/>
        <family val="2"/>
        <scheme val="minor"/>
      </rPr>
      <t>OSHE 141</t>
    </r>
    <r>
      <rPr>
        <sz val="10"/>
        <color theme="1"/>
        <rFont val="Calibri"/>
        <family val="2"/>
        <scheme val="minor"/>
      </rPr>
      <t xml:space="preserve"> Principles of Industrial Hygiene/Toxicology  (3 hrs)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</si>
</sst>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
  </numFmts>
  <fonts count="21"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2"/>
      <color rgb="FFFF0000"/>
      <name val="Calibri"/>
      <family val="2"/>
      <scheme val="minor"/>
    </font>
    <font>
      <b/>
      <sz val="12"/>
      <name val="Calibri"/>
      <family val="2"/>
      <scheme val="minor"/>
    </font>
    <font>
      <b/>
      <sz val="12"/>
      <color theme="7" tint="0.39997558519241921"/>
      <name val="Calibri"/>
      <family val="2"/>
      <scheme val="minor"/>
    </font>
    <font>
      <b/>
      <sz val="12"/>
      <color rgb="FFFFFF00"/>
      <name val="Calibri"/>
      <family val="2"/>
      <scheme val="minor"/>
    </font>
    <font>
      <b/>
      <sz val="16"/>
      <color theme="1"/>
      <name val="Calibri"/>
      <family val="2"/>
      <scheme val="minor"/>
    </font>
    <font>
      <sz val="16"/>
      <color theme="1"/>
      <name val="Calibri"/>
      <family val="2"/>
      <scheme val="minor"/>
    </font>
    <font>
      <b/>
      <sz val="10"/>
      <color theme="1"/>
      <name val="Calibri"/>
      <family val="2"/>
      <scheme val="minor"/>
    </font>
    <font>
      <i/>
      <u/>
      <sz val="10"/>
      <color theme="1"/>
      <name val="Calibri"/>
      <family val="2"/>
      <scheme val="minor"/>
    </font>
    <font>
      <i/>
      <sz val="9"/>
      <color theme="1"/>
      <name val="Calibri"/>
      <family val="2"/>
      <scheme val="minor"/>
    </font>
    <font>
      <b/>
      <u/>
      <sz val="10"/>
      <color theme="1"/>
      <name val="Calibri"/>
      <family val="2"/>
      <scheme val="minor"/>
    </font>
    <font>
      <b/>
      <i/>
      <sz val="14"/>
      <color theme="1"/>
      <name val="Calibri"/>
      <family val="2"/>
      <scheme val="minor"/>
    </font>
    <font>
      <sz val="11"/>
      <color theme="1"/>
      <name val="Calibri"/>
      <family val="2"/>
    </font>
    <font>
      <b/>
      <sz val="14"/>
      <color theme="1"/>
      <name val="Calibri"/>
      <family val="2"/>
      <scheme val="minor"/>
    </font>
    <font>
      <vertAlign val="superscript"/>
      <sz val="10"/>
      <color theme="1"/>
      <name val="Calibri"/>
      <family val="2"/>
      <scheme val="minor"/>
    </font>
    <font>
      <u/>
      <sz val="11"/>
      <color theme="10"/>
      <name val="Calibri"/>
      <family val="2"/>
      <scheme val="minor"/>
    </font>
    <font>
      <b/>
      <u/>
      <sz val="16"/>
      <color theme="10"/>
      <name val="Calibri"/>
      <family val="2"/>
      <scheme val="minor"/>
    </font>
    <font>
      <b/>
      <sz val="14"/>
      <color theme="1"/>
      <name val="Calibri"/>
      <family val="2"/>
    </font>
  </fonts>
  <fills count="19">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C293E5"/>
        <bgColor indexed="64"/>
      </patternFill>
    </fill>
    <fill>
      <patternFill patternType="solid">
        <fgColor rgb="FFEB5FC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38F457"/>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73">
    <border>
      <left/>
      <right/>
      <top/>
      <bottom/>
      <diagonal/>
    </border>
    <border>
      <left style="medium">
        <color indexed="64"/>
      </left>
      <right style="thin">
        <color theme="0" tint="-0.499984740745262"/>
      </right>
      <top style="medium">
        <color indexed="64"/>
      </top>
      <bottom style="thin">
        <color theme="0" tint="-0.34998626667073579"/>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style="medium">
        <color indexed="64"/>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bottom/>
      <diagonal/>
    </border>
    <border>
      <left/>
      <right style="medium">
        <color indexed="64"/>
      </right>
      <top/>
      <bottom style="medium">
        <color indexed="64"/>
      </bottom>
      <diagonal/>
    </border>
    <border>
      <left/>
      <right/>
      <top style="medium">
        <color auto="1"/>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bottom/>
      <diagonal/>
    </border>
    <border>
      <left style="thick">
        <color theme="0" tint="-0.34998626667073579"/>
      </left>
      <right/>
      <top/>
      <bottom style="medium">
        <color auto="1"/>
      </bottom>
      <diagonal/>
    </border>
    <border>
      <left/>
      <right/>
      <top style="thick">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n">
        <color indexed="64"/>
      </bottom>
      <diagonal/>
    </border>
    <border>
      <left style="thin">
        <color theme="0" tint="-0.34998626667073579"/>
      </left>
      <right/>
      <top style="thick">
        <color theme="0" tint="-0.34998626667073579"/>
      </top>
      <bottom style="thin">
        <color theme="0" tint="-0.34998626667073579"/>
      </bottom>
      <diagonal/>
    </border>
    <border>
      <left style="thin">
        <color theme="0" tint="-0.34998626667073579"/>
      </left>
      <right/>
      <top style="thin">
        <color theme="0" tint="-0.34998626667073579"/>
      </top>
      <bottom style="thick">
        <color theme="0" tint="-0.34998626667073579"/>
      </bottom>
      <diagonal/>
    </border>
    <border>
      <left style="thin">
        <color theme="0" tint="-0.34998626667073579"/>
      </left>
      <right style="thick">
        <color theme="0" tint="-0.34998626667073579"/>
      </right>
      <top style="thick">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medium">
        <color indexed="64"/>
      </bottom>
      <diagonal/>
    </border>
    <border>
      <left style="medium">
        <color indexed="64"/>
      </left>
      <right style="thick">
        <color theme="0" tint="-0.34998626667073579"/>
      </right>
      <top/>
      <bottom/>
      <diagonal/>
    </border>
    <border>
      <left style="medium">
        <color indexed="64"/>
      </left>
      <right style="thick">
        <color theme="0" tint="-0.34998626667073579"/>
      </right>
      <top/>
      <bottom style="medium">
        <color auto="1"/>
      </bottom>
      <diagonal/>
    </border>
    <border>
      <left style="thick">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medium">
        <color indexed="64"/>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right/>
      <top/>
      <bottom style="thick">
        <color theme="0" tint="-0.34998626667073579"/>
      </bottom>
      <diagonal/>
    </border>
    <border>
      <left/>
      <right/>
      <top style="thick">
        <color theme="0" tint="-0.34998626667073579"/>
      </top>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style="thick">
        <color theme="0" tint="-0.34998626667073579"/>
      </left>
      <right/>
      <top style="thick">
        <color theme="0" tint="-0.34998626667073579"/>
      </top>
      <bottom style="medium">
        <color indexed="64"/>
      </bottom>
      <diagonal/>
    </border>
    <border>
      <left/>
      <right/>
      <top style="thick">
        <color theme="0" tint="-0.34998626667073579"/>
      </top>
      <bottom style="medium">
        <color indexed="64"/>
      </bottom>
      <diagonal/>
    </border>
    <border>
      <left style="thick">
        <color theme="0" tint="-0.34998626667073579"/>
      </left>
      <right style="thick">
        <color theme="0" tint="-0.34998626667073579"/>
      </right>
      <top/>
      <bottom style="thick">
        <color theme="0" tint="-0.34998626667073579"/>
      </bottom>
      <diagonal/>
    </border>
    <border>
      <left style="thick">
        <color theme="0" tint="-0.34998626667073579"/>
      </left>
      <right style="thin">
        <color theme="0" tint="-0.34998626667073579"/>
      </right>
      <top style="thick">
        <color theme="0" tint="-0.34998626667073579"/>
      </top>
      <bottom style="thick">
        <color theme="0" tint="-0.34998626667073579"/>
      </bottom>
      <diagonal/>
    </border>
    <border>
      <left style="thick">
        <color theme="0" tint="-0.34998626667073579"/>
      </left>
      <right style="thick">
        <color theme="0" tint="-0.34998626667073579"/>
      </right>
      <top style="thick">
        <color theme="0" tint="-0.34998626667073579"/>
      </top>
      <bottom/>
      <diagonal/>
    </border>
    <border>
      <left style="thin">
        <color theme="0" tint="-0.499984740745262"/>
      </left>
      <right style="medium">
        <color indexed="64"/>
      </right>
      <top style="medium">
        <color indexed="64"/>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34998626667073579"/>
      </right>
      <top/>
      <bottom style="thin">
        <color theme="0" tint="-0.34998626667073579"/>
      </bottom>
      <diagonal/>
    </border>
    <border>
      <left/>
      <right style="medium">
        <color indexed="64"/>
      </right>
      <top style="medium">
        <color indexed="64"/>
      </top>
      <bottom style="thick">
        <color theme="0" tint="-0.34998626667073579"/>
      </bottom>
      <diagonal/>
    </border>
    <border>
      <left style="thick">
        <color indexed="64"/>
      </left>
      <right/>
      <top style="thin">
        <color indexed="64"/>
      </top>
      <bottom style="medium">
        <color indexed="64"/>
      </bottom>
      <diagonal/>
    </border>
    <border>
      <left style="thick">
        <color theme="0" tint="-0.34998626667073579"/>
      </left>
      <right style="thin">
        <color theme="0" tint="-0.34998626667073579"/>
      </right>
      <top style="thin">
        <color theme="0" tint="-0.34998626667073579"/>
      </top>
      <bottom/>
      <diagonal/>
    </border>
    <border>
      <left style="thin">
        <color theme="0" tint="-0.34998626667073579"/>
      </left>
      <right style="thick">
        <color theme="0" tint="-0.34998626667073579"/>
      </right>
      <top style="thin">
        <color theme="0" tint="-0.34998626667073579"/>
      </top>
      <bottom/>
      <diagonal/>
    </border>
  </borders>
  <cellStyleXfs count="2">
    <xf numFmtId="0" fontId="0" fillId="0" borderId="0"/>
    <xf numFmtId="0" fontId="18" fillId="0" borderId="0" applyNumberFormat="0" applyFill="0" applyBorder="0" applyAlignment="0" applyProtection="0"/>
  </cellStyleXfs>
  <cellXfs count="171">
    <xf numFmtId="0" fontId="0" fillId="0" borderId="0" xfId="0"/>
    <xf numFmtId="0" fontId="1" fillId="0" borderId="0" xfId="0" applyFont="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Alignment="1" applyProtection="1">
      <alignment horizontal="center" vertical="center"/>
      <protection locked="0"/>
    </xf>
    <xf numFmtId="0" fontId="2" fillId="11" borderId="0" xfId="0" applyFont="1" applyFill="1" applyAlignment="1" applyProtection="1">
      <alignment horizontal="center" vertical="center"/>
      <protection locked="0"/>
    </xf>
    <xf numFmtId="0" fontId="10" fillId="7" borderId="2"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textRotation="90"/>
    </xf>
    <xf numFmtId="0" fontId="10" fillId="7" borderId="2" xfId="0" applyFont="1" applyFill="1" applyBorder="1" applyAlignment="1" applyProtection="1">
      <alignment horizontal="left" vertical="center" wrapText="1"/>
    </xf>
    <xf numFmtId="0" fontId="2" fillId="7" borderId="3" xfId="0" applyFont="1" applyFill="1" applyBorder="1" applyAlignment="1" applyProtection="1">
      <alignment horizontal="center" vertical="center" textRotation="180"/>
    </xf>
    <xf numFmtId="0" fontId="2" fillId="0" borderId="0" xfId="0" applyFont="1" applyAlignment="1" applyProtection="1">
      <alignment horizontal="center" vertical="center"/>
    </xf>
    <xf numFmtId="0" fontId="2" fillId="0" borderId="0" xfId="0" applyFont="1" applyProtection="1"/>
    <xf numFmtId="0" fontId="0" fillId="0" borderId="21"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7" borderId="53" xfId="0" applyFont="1" applyFill="1" applyBorder="1" applyAlignment="1" applyProtection="1">
      <alignment horizontal="center" vertical="center" textRotation="180"/>
    </xf>
    <xf numFmtId="0" fontId="0" fillId="0" borderId="0" xfId="0" applyAlignment="1" applyProtection="1">
      <alignment horizontal="center" vertical="center"/>
    </xf>
    <xf numFmtId="0" fontId="0" fillId="0" borderId="0" xfId="0" applyAlignment="1" applyProtection="1">
      <alignment horizontal="center" vertical="center" wrapText="1"/>
    </xf>
    <xf numFmtId="0" fontId="0" fillId="6" borderId="0" xfId="0" applyFill="1" applyBorder="1" applyAlignment="1" applyProtection="1">
      <alignment vertical="center"/>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0" fontId="2" fillId="0" borderId="16"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2" fillId="0" borderId="25"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43" xfId="0" applyFont="1" applyBorder="1" applyAlignment="1" applyProtection="1">
      <alignment horizontal="center" vertical="center" wrapText="1"/>
    </xf>
    <xf numFmtId="0" fontId="0" fillId="0" borderId="44" xfId="0" applyBorder="1" applyAlignment="1" applyProtection="1">
      <alignment horizontal="center" vertical="center"/>
    </xf>
    <xf numFmtId="0" fontId="2" fillId="0" borderId="14" xfId="0" applyFont="1" applyBorder="1" applyAlignment="1" applyProtection="1">
      <alignment horizontal="left" vertical="center" wrapText="1"/>
    </xf>
    <xf numFmtId="0" fontId="2" fillId="0" borderId="50" xfId="0" applyFont="1" applyBorder="1" applyAlignment="1" applyProtection="1">
      <alignment horizontal="left" vertical="center" wrapText="1"/>
    </xf>
    <xf numFmtId="0" fontId="0" fillId="0" borderId="45" xfId="0" applyBorder="1" applyAlignment="1" applyProtection="1">
      <alignment horizontal="center" vertical="center"/>
    </xf>
    <xf numFmtId="0" fontId="2" fillId="0" borderId="52" xfId="0" applyFont="1" applyFill="1" applyBorder="1" applyAlignment="1" applyProtection="1">
      <alignment horizontal="left" vertical="top" wrapText="1"/>
    </xf>
    <xf numFmtId="0" fontId="2" fillId="0" borderId="50" xfId="0" applyFont="1" applyFill="1" applyBorder="1" applyAlignment="1" applyProtection="1">
      <alignment horizontal="left" vertical="top" wrapText="1"/>
    </xf>
    <xf numFmtId="0" fontId="1" fillId="8" borderId="15" xfId="0" applyFont="1" applyFill="1" applyBorder="1" applyAlignment="1" applyProtection="1">
      <alignment vertical="center" textRotation="90"/>
    </xf>
    <xf numFmtId="0" fontId="2" fillId="0" borderId="51" xfId="0" applyFont="1" applyBorder="1" applyAlignment="1" applyProtection="1">
      <alignment horizontal="center" vertical="center" wrapText="1"/>
    </xf>
    <xf numFmtId="0" fontId="0" fillId="0" borderId="47" xfId="0" applyBorder="1" applyAlignment="1" applyProtection="1">
      <alignment horizontal="center" vertical="center"/>
    </xf>
    <xf numFmtId="0" fontId="2" fillId="0" borderId="35" xfId="0" applyFont="1" applyBorder="1" applyAlignment="1" applyProtection="1">
      <alignment horizontal="left" vertical="center" wrapText="1"/>
    </xf>
    <xf numFmtId="0" fontId="2" fillId="0" borderId="54" xfId="0" applyFont="1" applyFill="1" applyBorder="1" applyAlignment="1" applyProtection="1">
      <alignment horizontal="left" vertical="top" wrapText="1"/>
    </xf>
    <xf numFmtId="0" fontId="0" fillId="0" borderId="52" xfId="0" applyBorder="1" applyAlignment="1" applyProtection="1">
      <alignment horizontal="center" vertical="center"/>
    </xf>
    <xf numFmtId="0" fontId="0" fillId="0" borderId="50" xfId="0" applyBorder="1" applyAlignment="1" applyProtection="1">
      <alignment horizontal="center" vertical="center"/>
    </xf>
    <xf numFmtId="0" fontId="2" fillId="0" borderId="22" xfId="0" applyFont="1" applyBorder="1" applyAlignment="1" applyProtection="1">
      <alignment vertical="center" wrapText="1"/>
    </xf>
    <xf numFmtId="0" fontId="2" fillId="0" borderId="52"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4"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2" fillId="0" borderId="25"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52" xfId="0" applyFont="1" applyBorder="1" applyAlignment="1" applyProtection="1">
      <alignment horizontal="left" vertical="top" wrapText="1"/>
    </xf>
    <xf numFmtId="0" fontId="2" fillId="0" borderId="36" xfId="0" applyFont="1" applyBorder="1" applyAlignment="1" applyProtection="1">
      <alignment horizontal="left" vertical="center" wrapText="1"/>
    </xf>
    <xf numFmtId="0" fontId="1" fillId="13" borderId="21" xfId="0" applyFont="1" applyFill="1" applyBorder="1" applyAlignment="1" applyProtection="1">
      <alignment horizontal="center" vertical="center"/>
    </xf>
    <xf numFmtId="0" fontId="1" fillId="13" borderId="27" xfId="0" applyFont="1" applyFill="1" applyBorder="1" applyAlignment="1" applyProtection="1">
      <alignment horizontal="center" vertical="center"/>
    </xf>
    <xf numFmtId="0" fontId="1" fillId="10" borderId="28" xfId="0" applyFont="1" applyFill="1" applyBorder="1" applyAlignment="1" applyProtection="1">
      <alignment horizontal="center" vertical="center"/>
    </xf>
    <xf numFmtId="0" fontId="1" fillId="10" borderId="21" xfId="0" applyFont="1" applyFill="1" applyBorder="1" applyAlignment="1" applyProtection="1">
      <alignment horizontal="center" vertical="center"/>
    </xf>
    <xf numFmtId="0" fontId="0" fillId="0" borderId="28" xfId="0" applyBorder="1" applyProtection="1">
      <protection locked="0"/>
    </xf>
    <xf numFmtId="0" fontId="0" fillId="0" borderId="21" xfId="0" applyBorder="1" applyProtection="1">
      <protection locked="0"/>
    </xf>
    <xf numFmtId="0" fontId="1" fillId="0" borderId="21" xfId="0" applyFont="1" applyBorder="1" applyAlignment="1" applyProtection="1">
      <alignment horizontal="center"/>
      <protection locked="0"/>
    </xf>
    <xf numFmtId="0" fontId="0" fillId="0" borderId="61" xfId="0" applyBorder="1" applyAlignment="1" applyProtection="1">
      <alignment horizontal="center" vertical="center"/>
      <protection locked="0"/>
    </xf>
    <xf numFmtId="0" fontId="0" fillId="0" borderId="62" xfId="0" applyBorder="1" applyProtection="1">
      <protection locked="0"/>
    </xf>
    <xf numFmtId="0" fontId="1" fillId="13" borderId="61" xfId="0" applyFont="1" applyFill="1" applyBorder="1" applyAlignment="1" applyProtection="1">
      <alignment horizontal="center" vertical="center"/>
    </xf>
    <xf numFmtId="0" fontId="1" fillId="10" borderId="62" xfId="0" applyFont="1" applyFill="1" applyBorder="1" applyAlignment="1" applyProtection="1">
      <alignment horizontal="center" vertical="center"/>
    </xf>
    <xf numFmtId="0" fontId="0" fillId="0" borderId="0" xfId="0" applyProtection="1"/>
    <xf numFmtId="0" fontId="1" fillId="8" borderId="68" xfId="0" applyFont="1" applyFill="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18" borderId="21" xfId="0" applyFont="1" applyFill="1" applyBorder="1" applyAlignment="1" applyProtection="1">
      <alignment horizontal="center" vertical="center"/>
      <protection locked="0"/>
    </xf>
    <xf numFmtId="0" fontId="2" fillId="18" borderId="69" xfId="0" applyFont="1" applyFill="1" applyBorder="1" applyAlignment="1" applyProtection="1">
      <alignment vertical="top" wrapText="1"/>
    </xf>
    <xf numFmtId="0" fontId="2" fillId="18" borderId="21" xfId="0" applyFont="1" applyFill="1" applyBorder="1" applyAlignment="1" applyProtection="1">
      <alignment horizontal="center" vertical="center" wrapText="1"/>
      <protection locked="0"/>
    </xf>
    <xf numFmtId="0" fontId="12" fillId="0" borderId="19" xfId="0" applyFont="1" applyBorder="1" applyAlignment="1" applyProtection="1">
      <alignment horizontal="left"/>
    </xf>
    <xf numFmtId="0" fontId="0" fillId="0" borderId="0" xfId="0" applyAlignment="1" applyProtection="1"/>
    <xf numFmtId="0" fontId="0" fillId="0" borderId="0" xfId="0" applyAlignment="1" applyProtection="1">
      <alignment wrapText="1"/>
    </xf>
    <xf numFmtId="0" fontId="2" fillId="6" borderId="20" xfId="0" applyFont="1" applyFill="1" applyBorder="1" applyAlignment="1" applyProtection="1">
      <alignment vertical="center"/>
    </xf>
    <xf numFmtId="0" fontId="2" fillId="6" borderId="0" xfId="0" applyFont="1" applyFill="1" applyBorder="1" applyAlignment="1" applyProtection="1">
      <alignment horizontal="center" vertical="center"/>
    </xf>
    <xf numFmtId="0" fontId="0" fillId="6" borderId="0" xfId="0" applyFill="1" applyBorder="1" applyAlignment="1" applyProtection="1">
      <alignment horizontal="center" vertical="center"/>
    </xf>
    <xf numFmtId="0" fontId="2" fillId="0" borderId="9" xfId="0" applyFont="1" applyBorder="1" applyAlignment="1" applyProtection="1">
      <alignment horizontal="left" vertical="center" wrapText="1"/>
    </xf>
    <xf numFmtId="0" fontId="15" fillId="0" borderId="0" xfId="0" applyFont="1" applyProtection="1"/>
    <xf numFmtId="0" fontId="2" fillId="0" borderId="0"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0" fillId="0" borderId="0" xfId="0" applyAlignment="1" applyProtection="1">
      <alignment textRotation="90"/>
    </xf>
    <xf numFmtId="0" fontId="2" fillId="0" borderId="0" xfId="0" applyFont="1" applyAlignment="1" applyProtection="1">
      <alignment vertical="center"/>
    </xf>
    <xf numFmtId="0" fontId="2" fillId="0" borderId="0" xfId="0" applyFont="1" applyAlignment="1" applyProtection="1">
      <alignment horizontal="center"/>
    </xf>
    <xf numFmtId="0" fontId="2" fillId="0" borderId="0" xfId="0" applyFont="1" applyAlignment="1" applyProtection="1">
      <alignment horizontal="left" vertical="center"/>
    </xf>
    <xf numFmtId="0" fontId="2" fillId="0" borderId="0" xfId="0" applyFont="1" applyAlignment="1" applyProtection="1">
      <alignment textRotation="180"/>
    </xf>
    <xf numFmtId="0" fontId="0" fillId="0" borderId="0" xfId="0" applyBorder="1" applyAlignment="1" applyProtection="1">
      <alignment vertical="center"/>
    </xf>
    <xf numFmtId="0" fontId="2" fillId="0" borderId="0" xfId="0" applyFont="1" applyBorder="1" applyAlignment="1" applyProtection="1">
      <alignment horizont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0" borderId="0" xfId="0" applyFont="1" applyBorder="1" applyAlignment="1" applyProtection="1">
      <alignment horizontal="center" wrapText="1"/>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Alignment="1" applyProtection="1">
      <alignment textRotation="180"/>
    </xf>
    <xf numFmtId="0" fontId="0" fillId="0" borderId="0" xfId="0" applyAlignment="1" applyProtection="1">
      <alignment vertical="center"/>
    </xf>
    <xf numFmtId="0" fontId="0" fillId="0" borderId="0" xfId="0" applyAlignment="1" applyProtection="1">
      <alignment horizontal="left" vertical="center"/>
    </xf>
    <xf numFmtId="0" fontId="2" fillId="0" borderId="71" xfId="0" applyFont="1" applyBorder="1" applyAlignment="1" applyProtection="1">
      <alignment horizontal="center" vertical="center" wrapText="1"/>
    </xf>
    <xf numFmtId="0" fontId="2" fillId="0" borderId="72" xfId="0" applyFont="1" applyBorder="1" applyAlignment="1" applyProtection="1">
      <alignment horizontal="left" vertical="center" wrapText="1"/>
    </xf>
    <xf numFmtId="0" fontId="0" fillId="0" borderId="0" xfId="0" applyAlignment="1" applyProtection="1">
      <alignment horizontal="center"/>
    </xf>
    <xf numFmtId="0" fontId="1" fillId="10" borderId="0" xfId="0" applyFont="1" applyFill="1" applyAlignment="1" applyProtection="1">
      <alignment vertical="center"/>
    </xf>
    <xf numFmtId="0" fontId="1" fillId="0" borderId="0" xfId="0" applyFont="1" applyAlignment="1" applyProtection="1">
      <alignment horizontal="center" vertical="center"/>
    </xf>
    <xf numFmtId="0" fontId="0" fillId="0" borderId="63" xfId="0" applyBorder="1" applyAlignment="1" applyProtection="1">
      <alignment horizontal="center" vertical="center"/>
    </xf>
    <xf numFmtId="0" fontId="0" fillId="0" borderId="64" xfId="0" applyBorder="1" applyAlignment="1" applyProtection="1">
      <alignment horizontal="center" vertical="center"/>
    </xf>
    <xf numFmtId="0" fontId="16" fillId="7" borderId="65" xfId="0" applyFont="1" applyFill="1" applyBorder="1" applyAlignment="1" applyProtection="1">
      <alignment horizontal="center" vertical="center"/>
    </xf>
    <xf numFmtId="0" fontId="0" fillId="0" borderId="67" xfId="0" applyBorder="1" applyProtection="1"/>
    <xf numFmtId="0" fontId="1" fillId="4" borderId="0" xfId="0" applyFont="1" applyFill="1" applyAlignment="1" applyProtection="1">
      <alignment horizontal="left" vertical="center" wrapText="1"/>
    </xf>
    <xf numFmtId="0" fontId="0" fillId="4" borderId="0" xfId="0" applyFill="1" applyAlignment="1" applyProtection="1">
      <alignment horizontal="left" vertical="center" wrapText="1"/>
    </xf>
    <xf numFmtId="0" fontId="14" fillId="12" borderId="0" xfId="0" applyFont="1" applyFill="1" applyAlignment="1" applyProtection="1">
      <alignment horizontal="center" vertical="center"/>
    </xf>
    <xf numFmtId="0" fontId="3" fillId="5" borderId="0" xfId="0" applyFont="1" applyFill="1" applyAlignment="1" applyProtection="1">
      <alignment horizontal="center" vertical="center"/>
      <protection locked="0"/>
    </xf>
    <xf numFmtId="0" fontId="2" fillId="15" borderId="20" xfId="0" applyFont="1" applyFill="1" applyBorder="1" applyAlignment="1" applyProtection="1">
      <alignment horizontal="center" vertical="center"/>
      <protection locked="0"/>
    </xf>
    <xf numFmtId="0" fontId="8" fillId="6" borderId="0" xfId="0" applyFont="1" applyFill="1" applyBorder="1" applyAlignment="1" applyProtection="1">
      <alignment horizontal="center" wrapText="1"/>
    </xf>
    <xf numFmtId="0" fontId="9" fillId="6" borderId="0" xfId="0" applyFont="1" applyFill="1" applyBorder="1" applyAlignment="1" applyProtection="1">
      <alignment horizontal="center" wrapText="1"/>
    </xf>
    <xf numFmtId="0" fontId="1" fillId="7" borderId="37" xfId="0" applyFont="1" applyFill="1" applyBorder="1" applyAlignment="1" applyProtection="1">
      <alignment horizontal="center" vertical="center" textRotation="90"/>
    </xf>
    <xf numFmtId="0" fontId="1" fillId="8" borderId="37" xfId="0" applyFont="1" applyFill="1" applyBorder="1" applyAlignment="1" applyProtection="1">
      <alignment horizontal="center" vertical="center" textRotation="90"/>
    </xf>
    <xf numFmtId="0" fontId="1" fillId="8" borderId="8" xfId="0" applyFont="1" applyFill="1" applyBorder="1" applyAlignment="1" applyProtection="1">
      <alignment horizontal="center" vertical="center" textRotation="180"/>
    </xf>
    <xf numFmtId="0" fontId="1" fillId="8" borderId="12" xfId="0" applyFont="1" applyFill="1" applyBorder="1" applyAlignment="1" applyProtection="1">
      <alignment horizontal="center" vertical="center" textRotation="180"/>
    </xf>
    <xf numFmtId="0" fontId="1" fillId="8" borderId="17" xfId="0" applyFont="1" applyFill="1" applyBorder="1" applyAlignment="1" applyProtection="1">
      <alignment horizontal="center" vertical="center" textRotation="180"/>
    </xf>
    <xf numFmtId="0" fontId="1" fillId="7" borderId="17" xfId="0" applyFont="1" applyFill="1" applyBorder="1" applyAlignment="1" applyProtection="1">
      <alignment horizontal="center" vertical="center" textRotation="180"/>
    </xf>
    <xf numFmtId="0" fontId="1" fillId="7" borderId="18" xfId="0" applyFont="1" applyFill="1" applyBorder="1" applyAlignment="1" applyProtection="1">
      <alignment horizontal="center" vertical="center" textRotation="180"/>
    </xf>
    <xf numFmtId="0" fontId="2" fillId="0" borderId="39"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2" fillId="0" borderId="22"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23" xfId="0" applyFont="1" applyBorder="1" applyAlignment="1" applyProtection="1">
      <alignment horizontal="left" vertical="top" wrapText="1"/>
    </xf>
    <xf numFmtId="0" fontId="2" fillId="0" borderId="20"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0" fillId="6" borderId="0" xfId="0" applyFill="1" applyBorder="1" applyAlignment="1" applyProtection="1">
      <alignment horizontal="right"/>
    </xf>
    <xf numFmtId="0" fontId="3" fillId="6" borderId="0" xfId="0" applyFont="1" applyFill="1" applyBorder="1" applyAlignment="1" applyProtection="1">
      <alignment horizontal="center"/>
    </xf>
    <xf numFmtId="49" fontId="0" fillId="15" borderId="0" xfId="0" applyNumberFormat="1" applyFill="1" applyBorder="1" applyAlignment="1" applyProtection="1">
      <alignment horizontal="center" vertical="center"/>
      <protection locked="0"/>
    </xf>
    <xf numFmtId="0" fontId="1" fillId="8" borderId="4" xfId="0" applyFont="1" applyFill="1" applyBorder="1" applyAlignment="1" applyProtection="1">
      <alignment horizontal="center" vertical="center" textRotation="90"/>
    </xf>
    <xf numFmtId="0" fontId="1" fillId="8" borderId="13" xfId="0" applyFont="1" applyFill="1" applyBorder="1" applyAlignment="1" applyProtection="1">
      <alignment horizontal="center" vertical="center" textRotation="90"/>
    </xf>
    <xf numFmtId="0" fontId="10" fillId="0" borderId="19" xfId="0" applyFont="1" applyBorder="1" applyAlignment="1" applyProtection="1">
      <alignment horizontal="right" wrapText="1"/>
    </xf>
    <xf numFmtId="0" fontId="2" fillId="0" borderId="19" xfId="0" applyFont="1" applyBorder="1" applyAlignment="1" applyProtection="1">
      <alignment horizontal="right" wrapText="1"/>
    </xf>
    <xf numFmtId="165" fontId="12" fillId="0" borderId="19" xfId="0" applyNumberFormat="1" applyFont="1" applyBorder="1" applyAlignment="1" applyProtection="1">
      <alignment horizontal="left"/>
    </xf>
    <xf numFmtId="0" fontId="1" fillId="9" borderId="37" xfId="0" applyFont="1" applyFill="1" applyBorder="1" applyAlignment="1" applyProtection="1">
      <alignment horizontal="center" vertical="center" textRotation="90"/>
    </xf>
    <xf numFmtId="0" fontId="1" fillId="9" borderId="38" xfId="0" applyFont="1" applyFill="1" applyBorder="1" applyAlignment="1" applyProtection="1">
      <alignment horizontal="center" vertical="center" textRotation="90"/>
    </xf>
    <xf numFmtId="0" fontId="0" fillId="17" borderId="0" xfId="0" applyFill="1" applyAlignment="1" applyProtection="1">
      <alignment horizontal="left" vertical="top" wrapText="1"/>
      <protection locked="0"/>
    </xf>
    <xf numFmtId="0" fontId="0" fillId="16" borderId="0" xfId="0" applyFill="1" applyAlignment="1" applyProtection="1">
      <alignment horizontal="center" vertical="center"/>
    </xf>
    <xf numFmtId="0" fontId="3" fillId="13" borderId="0" xfId="0" applyFont="1" applyFill="1" applyAlignment="1" applyProtection="1">
      <alignment horizontal="center" vertical="center"/>
      <protection locked="0"/>
    </xf>
    <xf numFmtId="0" fontId="1" fillId="7" borderId="54" xfId="0" applyFont="1" applyFill="1" applyBorder="1" applyAlignment="1" applyProtection="1">
      <alignment horizontal="center" vertical="center" textRotation="180"/>
    </xf>
    <xf numFmtId="0" fontId="1" fillId="7" borderId="52" xfId="0" applyFont="1" applyFill="1" applyBorder="1" applyAlignment="1" applyProtection="1">
      <alignment horizontal="center" vertical="center" textRotation="180"/>
    </xf>
    <xf numFmtId="14" fontId="12" fillId="0" borderId="19" xfId="0" applyNumberFormat="1" applyFont="1" applyBorder="1" applyAlignment="1" applyProtection="1">
      <alignment horizontal="left"/>
    </xf>
    <xf numFmtId="0" fontId="12" fillId="0" borderId="19" xfId="0" applyFont="1" applyBorder="1" applyAlignment="1" applyProtection="1">
      <alignment horizontal="left"/>
    </xf>
    <xf numFmtId="0" fontId="2" fillId="0" borderId="0" xfId="0" applyFont="1" applyBorder="1" applyAlignment="1" applyProtection="1">
      <alignment horizontal="right" wrapText="1"/>
    </xf>
    <xf numFmtId="0" fontId="16" fillId="13" borderId="0" xfId="0" applyFont="1" applyFill="1" applyAlignment="1" applyProtection="1">
      <alignment horizontal="center" vertical="center"/>
    </xf>
    <xf numFmtId="0" fontId="1" fillId="7" borderId="70" xfId="0" applyFont="1" applyFill="1" applyBorder="1" applyAlignment="1" applyProtection="1">
      <alignment horizontal="center" vertical="center"/>
    </xf>
    <xf numFmtId="0" fontId="1" fillId="7" borderId="66" xfId="0" applyFont="1" applyFill="1" applyBorder="1" applyAlignment="1" applyProtection="1">
      <alignment horizontal="center" vertical="center"/>
    </xf>
    <xf numFmtId="0" fontId="0" fillId="4" borderId="0" xfId="0" applyFill="1" applyAlignment="1" applyProtection="1">
      <alignment horizontal="left" vertical="top" wrapText="1"/>
    </xf>
    <xf numFmtId="0" fontId="19" fillId="14" borderId="0" xfId="1" applyFont="1" applyFill="1" applyAlignment="1" applyProtection="1">
      <alignment horizontal="center"/>
      <protection locked="0"/>
    </xf>
    <xf numFmtId="0" fontId="2" fillId="15" borderId="20" xfId="0" applyFont="1" applyFill="1" applyBorder="1" applyAlignment="1" applyProtection="1">
      <alignment horizontal="center" vertical="center"/>
    </xf>
    <xf numFmtId="0" fontId="1" fillId="8" borderId="50" xfId="0" applyFont="1" applyFill="1" applyBorder="1" applyAlignment="1" applyProtection="1">
      <alignment horizontal="center" vertical="center" textRotation="180"/>
    </xf>
    <xf numFmtId="0" fontId="1" fillId="8" borderId="54" xfId="0" applyFont="1" applyFill="1" applyBorder="1" applyAlignment="1" applyProtection="1">
      <alignment horizontal="center" vertical="center" textRotation="180"/>
    </xf>
    <xf numFmtId="0" fontId="3" fillId="11" borderId="55" xfId="0" applyFont="1" applyFill="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11" borderId="56" xfId="0" applyFont="1" applyFill="1" applyBorder="1" applyAlignment="1" applyProtection="1">
      <alignment horizontal="center" vertical="center"/>
    </xf>
    <xf numFmtId="0" fontId="3" fillId="11" borderId="57" xfId="0" applyFont="1" applyFill="1" applyBorder="1" applyAlignment="1" applyProtection="1">
      <alignment horizontal="center" vertical="center"/>
    </xf>
    <xf numFmtId="0" fontId="3" fillId="11" borderId="32" xfId="0" applyFont="1" applyFill="1" applyBorder="1" applyAlignment="1" applyProtection="1">
      <alignment horizontal="center" vertical="center"/>
    </xf>
    <xf numFmtId="0" fontId="3" fillId="11" borderId="58" xfId="0" applyFont="1" applyFill="1" applyBorder="1" applyAlignment="1" applyProtection="1">
      <alignment horizontal="center" vertical="center"/>
    </xf>
    <xf numFmtId="0" fontId="1" fillId="0" borderId="5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31"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60" xfId="0" applyFont="1" applyBorder="1" applyAlignment="1" applyProtection="1">
      <alignment horizontal="center" vertical="center"/>
    </xf>
    <xf numFmtId="0" fontId="2" fillId="0" borderId="46" xfId="0" applyFont="1" applyBorder="1" applyAlignment="1" applyProtection="1">
      <alignment horizontal="left" vertical="top" wrapText="1"/>
    </xf>
    <xf numFmtId="0" fontId="2" fillId="0" borderId="47" xfId="0" applyFont="1" applyBorder="1" applyAlignment="1" applyProtection="1">
      <alignment horizontal="left" vertical="top" wrapText="1"/>
    </xf>
    <xf numFmtId="0" fontId="2" fillId="0" borderId="48" xfId="0" applyFont="1" applyBorder="1" applyAlignment="1" applyProtection="1">
      <alignment horizontal="left" vertical="top" wrapText="1"/>
    </xf>
    <xf numFmtId="0" fontId="2" fillId="0" borderId="49" xfId="0" applyFont="1" applyBorder="1" applyAlignment="1" applyProtection="1">
      <alignment horizontal="left" vertical="top" wrapText="1"/>
    </xf>
    <xf numFmtId="164" fontId="3" fillId="13" borderId="0" xfId="0" applyNumberFormat="1" applyFont="1" applyFill="1" applyAlignment="1" applyProtection="1">
      <alignment horizontal="center" vertical="center"/>
      <protection locked="0"/>
    </xf>
    <xf numFmtId="0" fontId="0" fillId="0" borderId="0" xfId="0" applyAlignment="1" applyProtection="1">
      <alignment horizontal="center" vertical="top"/>
    </xf>
  </cellXfs>
  <cellStyles count="2">
    <cellStyle name="Hyperlink" xfId="1" builtinId="8"/>
    <cellStyle name="Normal" xfId="0" builtinId="0"/>
  </cellStyles>
  <dxfs count="42">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42FC54"/>
        </patternFill>
      </fill>
    </dxf>
    <dxf>
      <fill>
        <patternFill>
          <bgColor rgb="FFFF6165"/>
        </patternFill>
      </fill>
    </dxf>
    <dxf>
      <fill>
        <patternFill>
          <bgColor rgb="FF00B0F0"/>
        </patternFill>
      </fill>
    </dxf>
    <dxf>
      <fill>
        <patternFill>
          <bgColor rgb="FF42FC54"/>
        </patternFill>
      </fill>
    </dxf>
    <dxf>
      <fill>
        <patternFill>
          <bgColor rgb="FFFF6165"/>
        </patternFill>
      </fill>
    </dxf>
    <dxf>
      <fill>
        <patternFill>
          <bgColor rgb="FF00B0F0"/>
        </patternFill>
      </fill>
    </dxf>
    <dxf>
      <fill>
        <patternFill>
          <bgColor rgb="FF42FC54"/>
        </patternFill>
      </fill>
    </dxf>
    <dxf>
      <fill>
        <patternFill>
          <bgColor rgb="FFFF6165"/>
        </patternFill>
      </fill>
    </dxf>
    <dxf>
      <fill>
        <patternFill>
          <bgColor rgb="FF00B0F0"/>
        </patternFill>
      </fill>
    </dxf>
    <dxf>
      <fill>
        <patternFill>
          <bgColor rgb="FF42FC54"/>
        </patternFill>
      </fill>
    </dxf>
    <dxf>
      <fill>
        <patternFill>
          <bgColor rgb="FFFF6165"/>
        </patternFill>
      </fill>
    </dxf>
    <dxf>
      <fill>
        <patternFill>
          <bgColor rgb="FF00B0F0"/>
        </patternFill>
      </fill>
    </dxf>
    <dxf>
      <fill>
        <patternFill>
          <bgColor rgb="FF42FC54"/>
        </patternFill>
      </fill>
    </dxf>
    <dxf>
      <fill>
        <patternFill>
          <bgColor rgb="FFFF6165"/>
        </patternFill>
      </fill>
    </dxf>
    <dxf>
      <fill>
        <patternFill>
          <bgColor rgb="FF00B0F0"/>
        </patternFill>
      </fill>
    </dxf>
    <dxf>
      <fill>
        <patternFill>
          <bgColor rgb="FF42FC54"/>
        </patternFill>
      </fill>
    </dxf>
    <dxf>
      <fill>
        <patternFill>
          <bgColor rgb="FFFF6165"/>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s>
  <tableStyles count="0" defaultTableStyle="TableStyleMedium2" defaultPivotStyle="PivotStyleLight16"/>
  <colors>
    <mruColors>
      <color rgb="FF38F457"/>
      <color rgb="FF42FC54"/>
      <color rgb="FFC293E5"/>
      <color rgb="FFEB5FC0"/>
      <color rgb="FFFF6165"/>
      <color rgb="FFF76859"/>
      <color rgb="FFE7BE91"/>
      <color rgb="FFFCD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47625</xdr:colOff>
      <xdr:row>16</xdr:row>
      <xdr:rowOff>214312</xdr:rowOff>
    </xdr:from>
    <xdr:to>
      <xdr:col>12</xdr:col>
      <xdr:colOff>343180</xdr:colOff>
      <xdr:row>17</xdr:row>
      <xdr:rowOff>381001</xdr:rowOff>
    </xdr:to>
    <xdr:sp macro="" textlink="">
      <xdr:nvSpPr>
        <xdr:cNvPr id="3" name="Up Arrow 2"/>
        <xdr:cNvSpPr/>
      </xdr:nvSpPr>
      <xdr:spPr>
        <a:xfrm rot="10800000">
          <a:off x="8191500" y="5000625"/>
          <a:ext cx="295555" cy="476251"/>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438150</xdr:colOff>
      <xdr:row>16</xdr:row>
      <xdr:rowOff>222817</xdr:rowOff>
    </xdr:from>
    <xdr:to>
      <xdr:col>13</xdr:col>
      <xdr:colOff>126486</xdr:colOff>
      <xdr:row>17</xdr:row>
      <xdr:rowOff>389506</xdr:rowOff>
    </xdr:to>
    <xdr:sp macro="" textlink="">
      <xdr:nvSpPr>
        <xdr:cNvPr id="4" name="Up Arrow 3"/>
        <xdr:cNvSpPr/>
      </xdr:nvSpPr>
      <xdr:spPr>
        <a:xfrm rot="10800000">
          <a:off x="8596993" y="5077846"/>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185057</xdr:colOff>
      <xdr:row>16</xdr:row>
      <xdr:rowOff>227238</xdr:rowOff>
    </xdr:from>
    <xdr:to>
      <xdr:col>13</xdr:col>
      <xdr:colOff>480612</xdr:colOff>
      <xdr:row>17</xdr:row>
      <xdr:rowOff>393927</xdr:rowOff>
    </xdr:to>
    <xdr:sp macro="" textlink="">
      <xdr:nvSpPr>
        <xdr:cNvPr id="5" name="Up Arrow 4"/>
        <xdr:cNvSpPr/>
      </xdr:nvSpPr>
      <xdr:spPr>
        <a:xfrm rot="10800000">
          <a:off x="8953500" y="5082267"/>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575582</xdr:colOff>
      <xdr:row>16</xdr:row>
      <xdr:rowOff>235743</xdr:rowOff>
    </xdr:from>
    <xdr:to>
      <xdr:col>14</xdr:col>
      <xdr:colOff>263918</xdr:colOff>
      <xdr:row>17</xdr:row>
      <xdr:rowOff>402432</xdr:rowOff>
    </xdr:to>
    <xdr:sp macro="" textlink="">
      <xdr:nvSpPr>
        <xdr:cNvPr id="6" name="Up Arrow 5"/>
        <xdr:cNvSpPr/>
      </xdr:nvSpPr>
      <xdr:spPr>
        <a:xfrm rot="10800000">
          <a:off x="9344025" y="5090772"/>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332014</xdr:colOff>
      <xdr:row>16</xdr:row>
      <xdr:rowOff>243568</xdr:rowOff>
    </xdr:from>
    <xdr:to>
      <xdr:col>15</xdr:col>
      <xdr:colOff>17969</xdr:colOff>
      <xdr:row>17</xdr:row>
      <xdr:rowOff>410257</xdr:rowOff>
    </xdr:to>
    <xdr:sp macro="" textlink="">
      <xdr:nvSpPr>
        <xdr:cNvPr id="7" name="Up Arrow 6"/>
        <xdr:cNvSpPr/>
      </xdr:nvSpPr>
      <xdr:spPr>
        <a:xfrm rot="10800000">
          <a:off x="9710057" y="5098597"/>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112939</xdr:colOff>
      <xdr:row>16</xdr:row>
      <xdr:rowOff>252073</xdr:rowOff>
    </xdr:from>
    <xdr:to>
      <xdr:col>15</xdr:col>
      <xdr:colOff>410875</xdr:colOff>
      <xdr:row>17</xdr:row>
      <xdr:rowOff>418762</xdr:rowOff>
    </xdr:to>
    <xdr:sp macro="" textlink="">
      <xdr:nvSpPr>
        <xdr:cNvPr id="8" name="Up Arrow 7"/>
        <xdr:cNvSpPr/>
      </xdr:nvSpPr>
      <xdr:spPr>
        <a:xfrm rot="10800000">
          <a:off x="10100582" y="5107102"/>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469446</xdr:colOff>
      <xdr:row>16</xdr:row>
      <xdr:rowOff>256494</xdr:rowOff>
    </xdr:from>
    <xdr:to>
      <xdr:col>16</xdr:col>
      <xdr:colOff>155401</xdr:colOff>
      <xdr:row>17</xdr:row>
      <xdr:rowOff>423183</xdr:rowOff>
    </xdr:to>
    <xdr:sp macro="" textlink="">
      <xdr:nvSpPr>
        <xdr:cNvPr id="9" name="Up Arrow 8"/>
        <xdr:cNvSpPr/>
      </xdr:nvSpPr>
      <xdr:spPr>
        <a:xfrm rot="10800000">
          <a:off x="10457089" y="5111523"/>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250371</xdr:colOff>
      <xdr:row>16</xdr:row>
      <xdr:rowOff>264999</xdr:rowOff>
    </xdr:from>
    <xdr:to>
      <xdr:col>16</xdr:col>
      <xdr:colOff>548307</xdr:colOff>
      <xdr:row>17</xdr:row>
      <xdr:rowOff>431688</xdr:rowOff>
    </xdr:to>
    <xdr:sp macro="" textlink="">
      <xdr:nvSpPr>
        <xdr:cNvPr id="10" name="Up Arrow 9"/>
        <xdr:cNvSpPr/>
      </xdr:nvSpPr>
      <xdr:spPr>
        <a:xfrm rot="10800000">
          <a:off x="10847614" y="5120028"/>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6804</xdr:colOff>
      <xdr:row>16</xdr:row>
      <xdr:rowOff>267379</xdr:rowOff>
    </xdr:from>
    <xdr:to>
      <xdr:col>17</xdr:col>
      <xdr:colOff>302359</xdr:colOff>
      <xdr:row>17</xdr:row>
      <xdr:rowOff>434068</xdr:rowOff>
    </xdr:to>
    <xdr:sp macro="" textlink="">
      <xdr:nvSpPr>
        <xdr:cNvPr id="11" name="Up Arrow 10"/>
        <xdr:cNvSpPr/>
      </xdr:nvSpPr>
      <xdr:spPr>
        <a:xfrm rot="10800000">
          <a:off x="11213647" y="5122408"/>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397329</xdr:colOff>
      <xdr:row>16</xdr:row>
      <xdr:rowOff>275884</xdr:rowOff>
    </xdr:from>
    <xdr:to>
      <xdr:col>18</xdr:col>
      <xdr:colOff>85665</xdr:colOff>
      <xdr:row>17</xdr:row>
      <xdr:rowOff>442573</xdr:rowOff>
    </xdr:to>
    <xdr:sp macro="" textlink="">
      <xdr:nvSpPr>
        <xdr:cNvPr id="12" name="Up Arrow 11"/>
        <xdr:cNvSpPr/>
      </xdr:nvSpPr>
      <xdr:spPr>
        <a:xfrm rot="10800000">
          <a:off x="11604172" y="5130913"/>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54429</xdr:colOff>
      <xdr:row>19</xdr:row>
      <xdr:rowOff>4083</xdr:rowOff>
    </xdr:from>
    <xdr:to>
      <xdr:col>12</xdr:col>
      <xdr:colOff>349984</xdr:colOff>
      <xdr:row>20</xdr:row>
      <xdr:rowOff>170771</xdr:rowOff>
    </xdr:to>
    <xdr:sp macro="" textlink="">
      <xdr:nvSpPr>
        <xdr:cNvPr id="13" name="Up Arrow 12"/>
        <xdr:cNvSpPr/>
      </xdr:nvSpPr>
      <xdr:spPr>
        <a:xfrm>
          <a:off x="8213272" y="6056540"/>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444954</xdr:colOff>
      <xdr:row>19</xdr:row>
      <xdr:rowOff>12588</xdr:rowOff>
    </xdr:from>
    <xdr:to>
      <xdr:col>13</xdr:col>
      <xdr:colOff>133290</xdr:colOff>
      <xdr:row>20</xdr:row>
      <xdr:rowOff>179276</xdr:rowOff>
    </xdr:to>
    <xdr:sp macro="" textlink="">
      <xdr:nvSpPr>
        <xdr:cNvPr id="14" name="Up Arrow 13"/>
        <xdr:cNvSpPr/>
      </xdr:nvSpPr>
      <xdr:spPr>
        <a:xfrm>
          <a:off x="8603797" y="6065045"/>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191861</xdr:colOff>
      <xdr:row>19</xdr:row>
      <xdr:rowOff>17009</xdr:rowOff>
    </xdr:from>
    <xdr:to>
      <xdr:col>13</xdr:col>
      <xdr:colOff>487416</xdr:colOff>
      <xdr:row>20</xdr:row>
      <xdr:rowOff>183697</xdr:rowOff>
    </xdr:to>
    <xdr:sp macro="" textlink="">
      <xdr:nvSpPr>
        <xdr:cNvPr id="15" name="Up Arrow 14"/>
        <xdr:cNvSpPr/>
      </xdr:nvSpPr>
      <xdr:spPr>
        <a:xfrm>
          <a:off x="8960304" y="6069466"/>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582386</xdr:colOff>
      <xdr:row>19</xdr:row>
      <xdr:rowOff>25514</xdr:rowOff>
    </xdr:from>
    <xdr:to>
      <xdr:col>14</xdr:col>
      <xdr:colOff>270722</xdr:colOff>
      <xdr:row>20</xdr:row>
      <xdr:rowOff>192202</xdr:rowOff>
    </xdr:to>
    <xdr:sp macro="" textlink="">
      <xdr:nvSpPr>
        <xdr:cNvPr id="16" name="Up Arrow 15"/>
        <xdr:cNvSpPr/>
      </xdr:nvSpPr>
      <xdr:spPr>
        <a:xfrm>
          <a:off x="9350829" y="6077971"/>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338818</xdr:colOff>
      <xdr:row>19</xdr:row>
      <xdr:rowOff>33339</xdr:rowOff>
    </xdr:from>
    <xdr:to>
      <xdr:col>15</xdr:col>
      <xdr:colOff>24773</xdr:colOff>
      <xdr:row>20</xdr:row>
      <xdr:rowOff>200027</xdr:rowOff>
    </xdr:to>
    <xdr:sp macro="" textlink="">
      <xdr:nvSpPr>
        <xdr:cNvPr id="17" name="Up Arrow 16"/>
        <xdr:cNvSpPr/>
      </xdr:nvSpPr>
      <xdr:spPr>
        <a:xfrm>
          <a:off x="9716861" y="6085796"/>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119743</xdr:colOff>
      <xdr:row>19</xdr:row>
      <xdr:rowOff>41844</xdr:rowOff>
    </xdr:from>
    <xdr:to>
      <xdr:col>15</xdr:col>
      <xdr:colOff>417679</xdr:colOff>
      <xdr:row>20</xdr:row>
      <xdr:rowOff>208532</xdr:rowOff>
    </xdr:to>
    <xdr:sp macro="" textlink="">
      <xdr:nvSpPr>
        <xdr:cNvPr id="18" name="Up Arrow 17"/>
        <xdr:cNvSpPr/>
      </xdr:nvSpPr>
      <xdr:spPr>
        <a:xfrm>
          <a:off x="10107386" y="6094301"/>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476250</xdr:colOff>
      <xdr:row>19</xdr:row>
      <xdr:rowOff>46265</xdr:rowOff>
    </xdr:from>
    <xdr:to>
      <xdr:col>16</xdr:col>
      <xdr:colOff>162205</xdr:colOff>
      <xdr:row>20</xdr:row>
      <xdr:rowOff>212953</xdr:rowOff>
    </xdr:to>
    <xdr:sp macro="" textlink="">
      <xdr:nvSpPr>
        <xdr:cNvPr id="19" name="Up Arrow 18"/>
        <xdr:cNvSpPr/>
      </xdr:nvSpPr>
      <xdr:spPr>
        <a:xfrm>
          <a:off x="10463893" y="6098722"/>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257175</xdr:colOff>
      <xdr:row>19</xdr:row>
      <xdr:rowOff>54770</xdr:rowOff>
    </xdr:from>
    <xdr:to>
      <xdr:col>16</xdr:col>
      <xdr:colOff>555111</xdr:colOff>
      <xdr:row>20</xdr:row>
      <xdr:rowOff>221458</xdr:rowOff>
    </xdr:to>
    <xdr:sp macro="" textlink="">
      <xdr:nvSpPr>
        <xdr:cNvPr id="20" name="Up Arrow 19"/>
        <xdr:cNvSpPr/>
      </xdr:nvSpPr>
      <xdr:spPr>
        <a:xfrm>
          <a:off x="10854418" y="6107227"/>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13608</xdr:colOff>
      <xdr:row>19</xdr:row>
      <xdr:rowOff>57150</xdr:rowOff>
    </xdr:from>
    <xdr:to>
      <xdr:col>17</xdr:col>
      <xdr:colOff>309163</xdr:colOff>
      <xdr:row>20</xdr:row>
      <xdr:rowOff>223838</xdr:rowOff>
    </xdr:to>
    <xdr:sp macro="" textlink="">
      <xdr:nvSpPr>
        <xdr:cNvPr id="21" name="Up Arrow 20"/>
        <xdr:cNvSpPr/>
      </xdr:nvSpPr>
      <xdr:spPr>
        <a:xfrm>
          <a:off x="11220451" y="6109607"/>
          <a:ext cx="295555"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404133</xdr:colOff>
      <xdr:row>19</xdr:row>
      <xdr:rowOff>65655</xdr:rowOff>
    </xdr:from>
    <xdr:to>
      <xdr:col>18</xdr:col>
      <xdr:colOff>92469</xdr:colOff>
      <xdr:row>20</xdr:row>
      <xdr:rowOff>232343</xdr:rowOff>
    </xdr:to>
    <xdr:sp macro="" textlink="">
      <xdr:nvSpPr>
        <xdr:cNvPr id="22" name="Up Arrow 21"/>
        <xdr:cNvSpPr/>
      </xdr:nvSpPr>
      <xdr:spPr>
        <a:xfrm>
          <a:off x="11610976" y="6118112"/>
          <a:ext cx="297936" cy="482374"/>
        </a:xfrm>
        <a:prstGeom prst="upArrow">
          <a:avLst/>
        </a:prstGeom>
        <a:solidFill>
          <a:srgbClr val="38F457"/>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203586</xdr:colOff>
      <xdr:row>11</xdr:row>
      <xdr:rowOff>8333</xdr:rowOff>
    </xdr:from>
    <xdr:to>
      <xdr:col>21</xdr:col>
      <xdr:colOff>78921</xdr:colOff>
      <xdr:row>11</xdr:row>
      <xdr:rowOff>301785</xdr:rowOff>
    </xdr:to>
    <xdr:sp macro="" textlink="">
      <xdr:nvSpPr>
        <xdr:cNvPr id="9" name="Up Arrow 8"/>
        <xdr:cNvSpPr/>
      </xdr:nvSpPr>
      <xdr:spPr>
        <a:xfrm rot="16200000">
          <a:off x="15577428" y="3408266"/>
          <a:ext cx="293452" cy="484935"/>
        </a:xfrm>
        <a:prstGeom prst="up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utheastern.edu/acad_research/depts/iet/undergrad_degree/oshe/pdfs/flowchart_bs_osh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47"/>
  <sheetViews>
    <sheetView tabSelected="1" zoomScale="85" zoomScaleNormal="85" workbookViewId="0">
      <selection activeCell="D4" sqref="D4:E4"/>
    </sheetView>
  </sheetViews>
  <sheetFormatPr defaultRowHeight="15" x14ac:dyDescent="0.25"/>
  <cols>
    <col min="1" max="1" width="3.7109375" style="80" bestFit="1" customWidth="1"/>
    <col min="2" max="2" width="5.85546875" style="80" customWidth="1"/>
    <col min="3" max="3" width="8.85546875" style="10" customWidth="1"/>
    <col min="4" max="4" width="11.28515625" style="17" customWidth="1"/>
    <col min="5" max="5" width="35.85546875" style="94" customWidth="1"/>
    <col min="6" max="6" width="7.5703125" style="94" customWidth="1"/>
    <col min="7" max="7" width="9.42578125" style="82" customWidth="1"/>
    <col min="8" max="8" width="11.28515625" style="17" customWidth="1"/>
    <col min="9" max="9" width="34.5703125" style="95" customWidth="1"/>
    <col min="10" max="10" width="3.7109375" style="93" bestFit="1" customWidth="1"/>
    <col min="11" max="16384" width="9.140625" style="63"/>
  </cols>
  <sheetData>
    <row r="1" spans="1:29" s="71" customFormat="1" x14ac:dyDescent="0.25">
      <c r="A1" s="128"/>
      <c r="B1" s="128"/>
      <c r="C1" s="128"/>
      <c r="D1" s="128"/>
      <c r="E1" s="128"/>
      <c r="F1" s="128"/>
      <c r="G1" s="128"/>
      <c r="H1" s="128"/>
      <c r="I1" s="128"/>
      <c r="J1" s="128"/>
      <c r="L1" s="63"/>
      <c r="M1" s="63"/>
      <c r="N1" s="63"/>
      <c r="O1" s="63"/>
      <c r="P1" s="63"/>
      <c r="Q1" s="63"/>
      <c r="R1" s="63"/>
      <c r="S1" s="63"/>
      <c r="T1" s="63"/>
      <c r="U1" s="63"/>
      <c r="V1" s="63"/>
      <c r="W1" s="63"/>
      <c r="X1" s="63"/>
      <c r="Y1" s="63"/>
      <c r="Z1" s="63"/>
      <c r="AA1" s="63"/>
      <c r="AB1" s="63"/>
      <c r="AC1" s="63"/>
    </row>
    <row r="2" spans="1:29" s="72" customFormat="1" ht="21" customHeight="1" x14ac:dyDescent="0.35">
      <c r="A2" s="110" t="s">
        <v>38</v>
      </c>
      <c r="B2" s="110"/>
      <c r="C2" s="111"/>
      <c r="D2" s="111"/>
      <c r="E2" s="111"/>
      <c r="F2" s="111"/>
      <c r="G2" s="111"/>
      <c r="H2" s="111"/>
      <c r="I2" s="111"/>
      <c r="J2" s="111"/>
      <c r="K2" s="111"/>
      <c r="L2" s="63"/>
      <c r="M2" s="63"/>
      <c r="N2" s="63"/>
      <c r="O2" s="63"/>
      <c r="P2" s="63"/>
      <c r="Q2" s="63"/>
      <c r="R2" s="63"/>
      <c r="S2" s="63"/>
      <c r="T2" s="63"/>
      <c r="U2" s="63"/>
      <c r="V2" s="63"/>
      <c r="W2" s="63"/>
      <c r="X2" s="63"/>
      <c r="Y2" s="63"/>
      <c r="Z2" s="63"/>
      <c r="AA2" s="63"/>
      <c r="AB2" s="63"/>
      <c r="AC2" s="63"/>
    </row>
    <row r="3" spans="1:29" ht="13.5" customHeight="1" x14ac:dyDescent="0.25">
      <c r="A3" s="129" t="s">
        <v>6</v>
      </c>
      <c r="B3" s="129"/>
      <c r="C3" s="129"/>
      <c r="D3" s="129"/>
      <c r="E3" s="129"/>
      <c r="F3" s="129"/>
      <c r="G3" s="129"/>
      <c r="H3" s="129"/>
      <c r="I3" s="129"/>
      <c r="J3" s="129"/>
    </row>
    <row r="4" spans="1:29" ht="15.75" customHeight="1" thickBot="1" x14ac:dyDescent="0.3">
      <c r="A4" s="19" t="s">
        <v>7</v>
      </c>
      <c r="B4" s="19"/>
      <c r="C4" s="73"/>
      <c r="D4" s="109"/>
      <c r="E4" s="109"/>
      <c r="F4" s="74"/>
      <c r="G4" s="74"/>
      <c r="H4" s="75" t="s">
        <v>77</v>
      </c>
      <c r="I4" s="130"/>
      <c r="J4" s="130"/>
    </row>
    <row r="5" spans="1:29" s="10" customFormat="1" ht="18" customHeight="1" thickBot="1" x14ac:dyDescent="0.25">
      <c r="A5" s="7"/>
      <c r="B5" s="6" t="s">
        <v>84</v>
      </c>
      <c r="C5" s="6" t="s">
        <v>22</v>
      </c>
      <c r="D5" s="6" t="s">
        <v>18</v>
      </c>
      <c r="E5" s="6" t="s">
        <v>8</v>
      </c>
      <c r="F5" s="6" t="s">
        <v>84</v>
      </c>
      <c r="G5" s="6" t="s">
        <v>22</v>
      </c>
      <c r="H5" s="6" t="s">
        <v>18</v>
      </c>
      <c r="I5" s="8" t="s">
        <v>9</v>
      </c>
      <c r="J5" s="9"/>
      <c r="L5" s="11"/>
      <c r="M5" s="11"/>
      <c r="N5" s="11"/>
      <c r="O5" s="11"/>
      <c r="P5" s="11"/>
      <c r="Q5" s="11"/>
      <c r="R5" s="11"/>
      <c r="S5" s="11"/>
      <c r="T5" s="11"/>
      <c r="U5" s="11"/>
      <c r="V5" s="11"/>
      <c r="W5" s="11"/>
      <c r="X5" s="11"/>
      <c r="Y5" s="11"/>
      <c r="Z5" s="11"/>
      <c r="AA5" s="11"/>
      <c r="AB5" s="11"/>
      <c r="AC5" s="11"/>
    </row>
    <row r="6" spans="1:29" ht="22.5" customHeight="1" thickTop="1" x14ac:dyDescent="0.25">
      <c r="A6" s="131" t="s">
        <v>10</v>
      </c>
      <c r="B6" s="64"/>
      <c r="C6" s="20" t="s">
        <v>19</v>
      </c>
      <c r="D6" s="4" t="s">
        <v>1</v>
      </c>
      <c r="E6" s="21" t="s">
        <v>11</v>
      </c>
      <c r="F6" s="64"/>
      <c r="G6" s="23" t="s">
        <v>19</v>
      </c>
      <c r="H6" s="4" t="s">
        <v>1</v>
      </c>
      <c r="I6" s="76" t="s">
        <v>12</v>
      </c>
      <c r="J6" s="114" t="s">
        <v>69</v>
      </c>
    </row>
    <row r="7" spans="1:29" ht="21.75" customHeight="1" x14ac:dyDescent="0.25">
      <c r="A7" s="131"/>
      <c r="B7" s="64"/>
      <c r="C7" s="25" t="s">
        <v>19</v>
      </c>
      <c r="D7" s="4" t="s">
        <v>1</v>
      </c>
      <c r="E7" s="26" t="s">
        <v>13</v>
      </c>
      <c r="F7" s="64"/>
      <c r="G7" s="25" t="s">
        <v>20</v>
      </c>
      <c r="H7" s="4" t="s">
        <v>1</v>
      </c>
      <c r="I7" s="76" t="s">
        <v>60</v>
      </c>
      <c r="J7" s="115"/>
      <c r="L7" s="105" t="s">
        <v>73</v>
      </c>
      <c r="M7" s="106"/>
      <c r="N7" s="106"/>
      <c r="O7" s="106"/>
      <c r="P7" s="106"/>
    </row>
    <row r="8" spans="1:29" ht="28.5" customHeight="1" x14ac:dyDescent="0.25">
      <c r="A8" s="131"/>
      <c r="B8" s="64"/>
      <c r="C8" s="25" t="s">
        <v>19</v>
      </c>
      <c r="D8" s="4" t="s">
        <v>1</v>
      </c>
      <c r="E8" s="26" t="s">
        <v>14</v>
      </c>
      <c r="F8" s="64"/>
      <c r="G8" s="25" t="s">
        <v>20</v>
      </c>
      <c r="H8" s="4" t="s">
        <v>1</v>
      </c>
      <c r="I8" s="76" t="s">
        <v>61</v>
      </c>
      <c r="J8" s="115"/>
      <c r="L8" s="106"/>
      <c r="M8" s="106"/>
      <c r="N8" s="106"/>
      <c r="O8" s="106"/>
      <c r="P8" s="106"/>
    </row>
    <row r="9" spans="1:29" ht="28.5" customHeight="1" x14ac:dyDescent="0.25">
      <c r="A9" s="132"/>
      <c r="B9" s="64"/>
      <c r="C9" s="25" t="s">
        <v>19</v>
      </c>
      <c r="D9" s="4" t="s">
        <v>1</v>
      </c>
      <c r="E9" s="26" t="s">
        <v>15</v>
      </c>
      <c r="F9" s="64"/>
      <c r="G9" s="25" t="s">
        <v>20</v>
      </c>
      <c r="H9" s="4" t="s">
        <v>1</v>
      </c>
      <c r="I9" s="76" t="s">
        <v>103</v>
      </c>
      <c r="J9" s="115"/>
      <c r="L9" s="106"/>
      <c r="M9" s="106"/>
      <c r="N9" s="106"/>
      <c r="O9" s="106"/>
      <c r="P9" s="106"/>
    </row>
    <row r="10" spans="1:29" ht="28.5" customHeight="1" x14ac:dyDescent="0.25">
      <c r="A10" s="112" t="s">
        <v>56</v>
      </c>
      <c r="B10" s="64"/>
      <c r="C10" s="25" t="s">
        <v>19</v>
      </c>
      <c r="D10" s="4" t="s">
        <v>1</v>
      </c>
      <c r="E10" s="26" t="s">
        <v>39</v>
      </c>
      <c r="F10" s="64"/>
      <c r="G10" s="25" t="s">
        <v>20</v>
      </c>
      <c r="H10" s="4" t="s">
        <v>1</v>
      </c>
      <c r="I10" s="76" t="s">
        <v>62</v>
      </c>
      <c r="J10" s="115"/>
      <c r="L10" s="106"/>
      <c r="M10" s="106"/>
      <c r="N10" s="106"/>
      <c r="O10" s="106"/>
      <c r="P10" s="106"/>
    </row>
    <row r="11" spans="1:29" ht="26.25" customHeight="1" x14ac:dyDescent="0.25">
      <c r="A11" s="112"/>
      <c r="B11" s="64"/>
      <c r="C11" s="25" t="s">
        <v>19</v>
      </c>
      <c r="D11" s="4" t="s">
        <v>1</v>
      </c>
      <c r="E11" s="26" t="s">
        <v>28</v>
      </c>
      <c r="F11" s="64"/>
      <c r="G11" s="25" t="s">
        <v>20</v>
      </c>
      <c r="H11" s="4" t="s">
        <v>1</v>
      </c>
      <c r="I11" s="76" t="s">
        <v>63</v>
      </c>
      <c r="J11" s="115"/>
      <c r="L11" s="106"/>
      <c r="M11" s="106"/>
      <c r="N11" s="106"/>
      <c r="O11" s="106"/>
      <c r="P11" s="106"/>
    </row>
    <row r="12" spans="1:29" ht="30" customHeight="1" thickBot="1" x14ac:dyDescent="0.3">
      <c r="A12" s="36" t="s">
        <v>57</v>
      </c>
      <c r="B12" s="64"/>
      <c r="C12" s="29" t="s">
        <v>19</v>
      </c>
      <c r="D12" s="14" t="s">
        <v>1</v>
      </c>
      <c r="E12" s="31" t="s">
        <v>29</v>
      </c>
      <c r="F12" s="64"/>
      <c r="G12" s="25" t="s">
        <v>20</v>
      </c>
      <c r="H12" s="4" t="s">
        <v>1</v>
      </c>
      <c r="I12" s="76" t="s">
        <v>64</v>
      </c>
      <c r="J12" s="115"/>
      <c r="L12" s="106"/>
      <c r="M12" s="106"/>
      <c r="N12" s="106"/>
      <c r="O12" s="106"/>
      <c r="P12" s="106"/>
    </row>
    <row r="13" spans="1:29" ht="24.95" customHeight="1" thickTop="1" x14ac:dyDescent="0.25">
      <c r="A13" s="112" t="s">
        <v>55</v>
      </c>
      <c r="B13" s="64"/>
      <c r="C13" s="23" t="s">
        <v>19</v>
      </c>
      <c r="D13" s="15" t="s">
        <v>1</v>
      </c>
      <c r="E13" s="21" t="s">
        <v>40</v>
      </c>
      <c r="F13" s="64"/>
      <c r="G13" s="25" t="s">
        <v>20</v>
      </c>
      <c r="H13" s="4" t="s">
        <v>1</v>
      </c>
      <c r="I13" s="76" t="s">
        <v>65</v>
      </c>
      <c r="J13" s="115"/>
      <c r="L13" s="106"/>
      <c r="M13" s="106"/>
      <c r="N13" s="106"/>
      <c r="O13" s="106"/>
      <c r="P13" s="106"/>
    </row>
    <row r="14" spans="1:29" ht="24.95" customHeight="1" x14ac:dyDescent="0.25">
      <c r="A14" s="112"/>
      <c r="B14" s="64"/>
      <c r="C14" s="25" t="s">
        <v>19</v>
      </c>
      <c r="D14" s="4" t="s">
        <v>1</v>
      </c>
      <c r="E14" s="26" t="s">
        <v>41</v>
      </c>
      <c r="F14" s="64"/>
      <c r="G14" s="25" t="s">
        <v>20</v>
      </c>
      <c r="H14" s="4" t="s">
        <v>1</v>
      </c>
      <c r="I14" s="76" t="s">
        <v>66</v>
      </c>
      <c r="J14" s="115"/>
    </row>
    <row r="15" spans="1:29" ht="24.95" customHeight="1" thickBot="1" x14ac:dyDescent="0.3">
      <c r="A15" s="112"/>
      <c r="B15" s="64"/>
      <c r="C15" s="29" t="s">
        <v>19</v>
      </c>
      <c r="D15" s="14" t="s">
        <v>1</v>
      </c>
      <c r="E15" s="31" t="s">
        <v>42</v>
      </c>
      <c r="F15" s="64"/>
      <c r="G15" s="25" t="s">
        <v>20</v>
      </c>
      <c r="H15" s="4" t="s">
        <v>1</v>
      </c>
      <c r="I15" s="76" t="s">
        <v>100</v>
      </c>
      <c r="J15" s="115"/>
    </row>
    <row r="16" spans="1:29" ht="28.5" customHeight="1" thickTop="1" x14ac:dyDescent="0.25">
      <c r="A16" s="113" t="s">
        <v>58</v>
      </c>
      <c r="B16" s="64"/>
      <c r="C16" s="23" t="s">
        <v>19</v>
      </c>
      <c r="D16" s="15" t="s">
        <v>1</v>
      </c>
      <c r="E16" s="21" t="s">
        <v>43</v>
      </c>
      <c r="F16" s="64"/>
      <c r="G16" s="25" t="s">
        <v>20</v>
      </c>
      <c r="H16" s="4" t="s">
        <v>1</v>
      </c>
      <c r="I16" s="76" t="s">
        <v>97</v>
      </c>
      <c r="J16" s="115"/>
    </row>
    <row r="17" spans="1:18" ht="24.95" customHeight="1" x14ac:dyDescent="0.25">
      <c r="A17" s="113"/>
      <c r="B17" s="64"/>
      <c r="C17" s="25" t="s">
        <v>19</v>
      </c>
      <c r="D17" s="4" t="s">
        <v>1</v>
      </c>
      <c r="E17" s="26" t="s">
        <v>44</v>
      </c>
      <c r="F17" s="64"/>
      <c r="G17" s="25" t="s">
        <v>20</v>
      </c>
      <c r="H17" s="4" t="s">
        <v>1</v>
      </c>
      <c r="I17" s="76" t="s">
        <v>101</v>
      </c>
      <c r="J17" s="115"/>
    </row>
    <row r="18" spans="1:18" ht="34.5" customHeight="1" x14ac:dyDescent="0.25">
      <c r="A18" s="113"/>
      <c r="B18" s="64"/>
      <c r="C18" s="25" t="s">
        <v>19</v>
      </c>
      <c r="D18" s="4" t="s">
        <v>1</v>
      </c>
      <c r="E18" s="26" t="s">
        <v>45</v>
      </c>
      <c r="F18" s="64"/>
      <c r="G18" s="25" t="s">
        <v>20</v>
      </c>
      <c r="H18" s="4" t="s">
        <v>1</v>
      </c>
      <c r="I18" s="76" t="s">
        <v>102</v>
      </c>
      <c r="J18" s="115"/>
    </row>
    <row r="19" spans="1:18" ht="28.5" customHeight="1" x14ac:dyDescent="0.25">
      <c r="A19" s="113"/>
      <c r="B19" s="64"/>
      <c r="C19" s="25" t="s">
        <v>19</v>
      </c>
      <c r="D19" s="4" t="s">
        <v>1</v>
      </c>
      <c r="E19" s="26" t="s">
        <v>46</v>
      </c>
      <c r="F19" s="64"/>
      <c r="G19" s="25" t="s">
        <v>20</v>
      </c>
      <c r="H19" s="4" t="s">
        <v>1</v>
      </c>
      <c r="I19" s="76" t="s">
        <v>67</v>
      </c>
      <c r="J19" s="115"/>
      <c r="M19" s="107" t="s">
        <v>23</v>
      </c>
      <c r="N19" s="107"/>
      <c r="O19" s="107"/>
      <c r="P19" s="107"/>
      <c r="Q19" s="108" t="s">
        <v>2</v>
      </c>
      <c r="R19" s="108"/>
    </row>
    <row r="20" spans="1:18" ht="24.95" customHeight="1" thickBot="1" x14ac:dyDescent="0.3">
      <c r="A20" s="113"/>
      <c r="B20" s="64"/>
      <c r="C20" s="25" t="s">
        <v>19</v>
      </c>
      <c r="D20" s="4" t="s">
        <v>1</v>
      </c>
      <c r="E20" s="26" t="s">
        <v>47</v>
      </c>
      <c r="F20" s="64"/>
      <c r="G20" s="25" t="s">
        <v>19</v>
      </c>
      <c r="H20" s="14" t="s">
        <v>1</v>
      </c>
      <c r="I20" s="31" t="s">
        <v>68</v>
      </c>
      <c r="J20" s="116"/>
      <c r="N20" s="77"/>
    </row>
    <row r="21" spans="1:18" ht="24.75" customHeight="1" thickTop="1" thickBot="1" x14ac:dyDescent="0.3">
      <c r="A21" s="113"/>
      <c r="B21" s="64"/>
      <c r="C21" s="25" t="s">
        <v>19</v>
      </c>
      <c r="D21" s="4" t="s">
        <v>1</v>
      </c>
      <c r="E21" s="26" t="s">
        <v>48</v>
      </c>
      <c r="F21" s="64"/>
      <c r="G21" s="23" t="s">
        <v>20</v>
      </c>
      <c r="H21" s="15" t="s">
        <v>1</v>
      </c>
      <c r="I21" s="65" t="s">
        <v>89</v>
      </c>
      <c r="J21" s="117" t="s">
        <v>70</v>
      </c>
    </row>
    <row r="22" spans="1:18" ht="21.75" customHeight="1" thickTop="1" x14ac:dyDescent="0.25">
      <c r="A22" s="113"/>
      <c r="B22" s="64"/>
      <c r="C22" s="25" t="s">
        <v>19</v>
      </c>
      <c r="D22" s="4" t="s">
        <v>1</v>
      </c>
      <c r="E22" s="26" t="s">
        <v>49</v>
      </c>
      <c r="F22" s="64"/>
      <c r="G22" s="25" t="s">
        <v>20</v>
      </c>
      <c r="H22" s="4" t="s">
        <v>1</v>
      </c>
      <c r="I22" s="65" t="s">
        <v>89</v>
      </c>
      <c r="J22" s="117"/>
    </row>
    <row r="23" spans="1:18" ht="26.25" customHeight="1" thickBot="1" x14ac:dyDescent="0.3">
      <c r="A23" s="113"/>
      <c r="B23" s="64"/>
      <c r="C23" s="25" t="s">
        <v>19</v>
      </c>
      <c r="D23" s="4" t="s">
        <v>1</v>
      </c>
      <c r="E23" s="26" t="s">
        <v>50</v>
      </c>
      <c r="F23" s="64"/>
      <c r="G23" s="29" t="s">
        <v>20</v>
      </c>
      <c r="H23" s="4" t="s">
        <v>1</v>
      </c>
      <c r="I23" s="66" t="s">
        <v>90</v>
      </c>
      <c r="J23" s="117"/>
    </row>
    <row r="24" spans="1:18" ht="29.25" customHeight="1" thickTop="1" x14ac:dyDescent="0.25">
      <c r="A24" s="113"/>
      <c r="B24" s="64"/>
      <c r="C24" s="25" t="s">
        <v>19</v>
      </c>
      <c r="D24" s="4" t="s">
        <v>1</v>
      </c>
      <c r="E24" s="26" t="s">
        <v>93</v>
      </c>
      <c r="F24" s="28"/>
      <c r="G24" s="119" t="s">
        <v>92</v>
      </c>
      <c r="H24" s="120"/>
      <c r="I24" s="121"/>
      <c r="J24" s="117"/>
    </row>
    <row r="25" spans="1:18" ht="26.25" customHeight="1" x14ac:dyDescent="0.25">
      <c r="A25" s="113"/>
      <c r="B25" s="64"/>
      <c r="C25" s="96" t="s">
        <v>19</v>
      </c>
      <c r="D25" s="4" t="s">
        <v>1</v>
      </c>
      <c r="E25" s="97" t="s">
        <v>91</v>
      </c>
      <c r="F25" s="78"/>
      <c r="G25" s="122"/>
      <c r="H25" s="123"/>
      <c r="I25" s="124"/>
      <c r="J25" s="117"/>
    </row>
    <row r="26" spans="1:18" ht="27" customHeight="1" thickBot="1" x14ac:dyDescent="0.3">
      <c r="A26" s="113"/>
      <c r="B26" s="64"/>
      <c r="C26" s="29" t="s">
        <v>19</v>
      </c>
      <c r="D26" s="14" t="s">
        <v>1</v>
      </c>
      <c r="E26" s="31" t="s">
        <v>51</v>
      </c>
      <c r="F26" s="78"/>
      <c r="G26" s="122"/>
      <c r="H26" s="123"/>
      <c r="I26" s="124"/>
      <c r="J26" s="117"/>
    </row>
    <row r="27" spans="1:18" ht="24" customHeight="1" thickTop="1" x14ac:dyDescent="0.25">
      <c r="A27" s="136" t="s">
        <v>59</v>
      </c>
      <c r="B27" s="64"/>
      <c r="C27" s="23" t="s">
        <v>19</v>
      </c>
      <c r="D27" s="15" t="s">
        <v>1</v>
      </c>
      <c r="E27" s="21" t="s">
        <v>52</v>
      </c>
      <c r="F27" s="78"/>
      <c r="G27" s="122"/>
      <c r="H27" s="123"/>
      <c r="I27" s="124"/>
      <c r="J27" s="117"/>
    </row>
    <row r="28" spans="1:18" ht="29.25" customHeight="1" x14ac:dyDescent="0.25">
      <c r="A28" s="136"/>
      <c r="B28" s="64"/>
      <c r="C28" s="25" t="s">
        <v>19</v>
      </c>
      <c r="D28" s="4" t="s">
        <v>1</v>
      </c>
      <c r="E28" s="26" t="s">
        <v>53</v>
      </c>
      <c r="F28" s="78"/>
      <c r="G28" s="122"/>
      <c r="H28" s="123"/>
      <c r="I28" s="124"/>
      <c r="J28" s="117"/>
    </row>
    <row r="29" spans="1:18" ht="32.25" customHeight="1" x14ac:dyDescent="0.25">
      <c r="A29" s="136"/>
      <c r="B29" s="64"/>
      <c r="C29" s="25" t="s">
        <v>19</v>
      </c>
      <c r="D29" s="4" t="s">
        <v>1</v>
      </c>
      <c r="E29" s="26" t="s">
        <v>17</v>
      </c>
      <c r="F29" s="78"/>
      <c r="G29" s="122"/>
      <c r="H29" s="123"/>
      <c r="I29" s="124"/>
      <c r="J29" s="117"/>
    </row>
    <row r="30" spans="1:18" ht="19.5" customHeight="1" x14ac:dyDescent="0.25">
      <c r="A30" s="136"/>
      <c r="B30" s="64"/>
      <c r="C30" s="25" t="s">
        <v>19</v>
      </c>
      <c r="D30" s="4" t="s">
        <v>1</v>
      </c>
      <c r="E30" s="26" t="s">
        <v>54</v>
      </c>
      <c r="F30" s="78"/>
      <c r="G30" s="122"/>
      <c r="H30" s="123"/>
      <c r="I30" s="124"/>
      <c r="J30" s="117"/>
    </row>
    <row r="31" spans="1:18" ht="22.5" customHeight="1" thickBot="1" x14ac:dyDescent="0.3">
      <c r="A31" s="137"/>
      <c r="B31" s="64"/>
      <c r="C31" s="25" t="s">
        <v>19</v>
      </c>
      <c r="D31" s="5" t="s">
        <v>1</v>
      </c>
      <c r="E31" s="51" t="s">
        <v>16</v>
      </c>
      <c r="F31" s="79"/>
      <c r="G31" s="125"/>
      <c r="H31" s="126"/>
      <c r="I31" s="127"/>
      <c r="J31" s="118"/>
    </row>
    <row r="32" spans="1:18" ht="15" customHeight="1" x14ac:dyDescent="0.25">
      <c r="A32" s="135">
        <v>45069</v>
      </c>
      <c r="B32" s="135"/>
      <c r="C32" s="135"/>
      <c r="D32" s="135"/>
      <c r="E32" s="135"/>
      <c r="F32" s="70"/>
      <c r="G32" s="133" t="s">
        <v>37</v>
      </c>
      <c r="H32" s="134"/>
      <c r="I32" s="134"/>
      <c r="J32" s="134"/>
    </row>
    <row r="33" spans="4:10" ht="24.95" customHeight="1" x14ac:dyDescent="0.25">
      <c r="D33" s="10"/>
      <c r="E33" s="81"/>
      <c r="F33" s="81"/>
      <c r="H33" s="10"/>
      <c r="I33" s="83"/>
      <c r="J33" s="84"/>
    </row>
    <row r="34" spans="4:10" ht="24.95" customHeight="1" x14ac:dyDescent="0.25">
      <c r="D34" s="10"/>
      <c r="E34" s="85"/>
      <c r="F34" s="85"/>
      <c r="G34" s="86"/>
      <c r="H34" s="87"/>
      <c r="I34" s="88"/>
      <c r="J34" s="84"/>
    </row>
    <row r="35" spans="4:10" ht="24.95" customHeight="1" x14ac:dyDescent="0.25">
      <c r="D35" s="10"/>
      <c r="E35" s="85"/>
      <c r="F35" s="85"/>
      <c r="G35" s="86"/>
      <c r="H35" s="45"/>
      <c r="I35" s="78"/>
      <c r="J35" s="84"/>
    </row>
    <row r="36" spans="4:10" ht="24.95" customHeight="1" x14ac:dyDescent="0.25">
      <c r="D36" s="10"/>
      <c r="E36" s="89"/>
      <c r="F36" s="89"/>
      <c r="G36" s="90"/>
      <c r="H36" s="45"/>
      <c r="I36" s="78"/>
      <c r="J36" s="84"/>
    </row>
    <row r="37" spans="4:10" ht="24.95" customHeight="1" x14ac:dyDescent="0.25">
      <c r="E37" s="85"/>
      <c r="F37" s="85"/>
      <c r="G37" s="86"/>
      <c r="H37" s="91"/>
      <c r="I37" s="92"/>
    </row>
    <row r="38" spans="4:10" ht="30" customHeight="1" x14ac:dyDescent="0.25">
      <c r="E38" s="85"/>
      <c r="F38" s="85"/>
      <c r="G38" s="86"/>
      <c r="H38" s="91"/>
      <c r="I38" s="92"/>
    </row>
    <row r="39" spans="4:10" ht="30" customHeight="1" x14ac:dyDescent="0.25"/>
    <row r="40" spans="4:10" ht="30" customHeight="1" x14ac:dyDescent="0.25"/>
    <row r="41" spans="4:10" ht="30" customHeight="1" x14ac:dyDescent="0.25"/>
    <row r="42" spans="4:10" ht="30" customHeight="1" x14ac:dyDescent="0.25"/>
    <row r="43" spans="4:10" ht="30" customHeight="1" x14ac:dyDescent="0.25"/>
    <row r="44" spans="4:10" ht="30" customHeight="1" x14ac:dyDescent="0.25"/>
    <row r="45" spans="4:10" ht="30" customHeight="1" x14ac:dyDescent="0.25"/>
    <row r="46" spans="4:10" ht="30" customHeight="1" x14ac:dyDescent="0.25"/>
    <row r="47" spans="4:10" ht="30" customHeight="1" x14ac:dyDescent="0.25"/>
  </sheetData>
  <sheetProtection algorithmName="SHA-512" hashValue="wop2cywPxYbm3V4C/L8dt9kdfIQwop3y6itScIY+gNhR6SQ7Yj5G0hDgcFfU47N7jGS7wyD2v9uxUV2zvFXL1Q==" saltValue="MP4YSfZruAR9hkH1o3FvKg==" spinCount="100000" sheet="1" selectLockedCells="1"/>
  <mergeCells count="18">
    <mergeCell ref="A1:J1"/>
    <mergeCell ref="A3:J3"/>
    <mergeCell ref="I4:J4"/>
    <mergeCell ref="A6:A9"/>
    <mergeCell ref="G32:J32"/>
    <mergeCell ref="A32:E32"/>
    <mergeCell ref="A27:A31"/>
    <mergeCell ref="L7:P13"/>
    <mergeCell ref="M19:P19"/>
    <mergeCell ref="Q19:R19"/>
    <mergeCell ref="D4:E4"/>
    <mergeCell ref="A2:K2"/>
    <mergeCell ref="A10:A11"/>
    <mergeCell ref="A13:A15"/>
    <mergeCell ref="A16:A26"/>
    <mergeCell ref="J6:J20"/>
    <mergeCell ref="J21:J31"/>
    <mergeCell ref="G24:I31"/>
  </mergeCells>
  <conditionalFormatting sqref="D6:D17 D26:D27 D19:D22 D31">
    <cfRule type="containsText" dxfId="41" priority="35" operator="containsText" text="NO">
      <formula>NOT(ISERROR(SEARCH("NO",D6)))</formula>
    </cfRule>
    <cfRule type="containsText" dxfId="40" priority="36" operator="containsText" text="YES">
      <formula>NOT(ISERROR(SEARCH("YES",D6)))</formula>
    </cfRule>
  </conditionalFormatting>
  <conditionalFormatting sqref="H6:H12">
    <cfRule type="containsText" dxfId="39" priority="33" operator="containsText" text="NO">
      <formula>NOT(ISERROR(SEARCH("NO",H6)))</formula>
    </cfRule>
    <cfRule type="containsText" dxfId="38" priority="34" operator="containsText" text="YES">
      <formula>NOT(ISERROR(SEARCH("YES",H6)))</formula>
    </cfRule>
  </conditionalFormatting>
  <conditionalFormatting sqref="H13:H22">
    <cfRule type="containsText" dxfId="37" priority="31" operator="containsText" text="NO">
      <formula>NOT(ISERROR(SEARCH("NO",H13)))</formula>
    </cfRule>
    <cfRule type="containsText" dxfId="36" priority="32" operator="containsText" text="YES">
      <formula>NOT(ISERROR(SEARCH("YES",H13)))</formula>
    </cfRule>
  </conditionalFormatting>
  <conditionalFormatting sqref="Q19">
    <cfRule type="containsText" dxfId="35" priority="18" operator="containsText" text="NO">
      <formula>NOT(ISERROR(SEARCH("NO",Q19)))</formula>
    </cfRule>
    <cfRule type="containsText" dxfId="34" priority="19" operator="containsText" text="YES">
      <formula>NOT(ISERROR(SEARCH("YES",Q19)))</formula>
    </cfRule>
  </conditionalFormatting>
  <conditionalFormatting sqref="D28">
    <cfRule type="containsText" dxfId="33" priority="13" operator="containsText" text="NO">
      <formula>NOT(ISERROR(SEARCH("NO",D28)))</formula>
    </cfRule>
    <cfRule type="containsText" dxfId="32" priority="14" operator="containsText" text="YES">
      <formula>NOT(ISERROR(SEARCH("YES",D28)))</formula>
    </cfRule>
  </conditionalFormatting>
  <conditionalFormatting sqref="D29">
    <cfRule type="containsText" dxfId="31" priority="11" operator="containsText" text="NO">
      <formula>NOT(ISERROR(SEARCH("NO",D29)))</formula>
    </cfRule>
    <cfRule type="containsText" dxfId="30" priority="12" operator="containsText" text="YES">
      <formula>NOT(ISERROR(SEARCH("YES",D29)))</formula>
    </cfRule>
  </conditionalFormatting>
  <conditionalFormatting sqref="D30">
    <cfRule type="containsText" dxfId="29" priority="9" operator="containsText" text="NO">
      <formula>NOT(ISERROR(SEARCH("NO",D30)))</formula>
    </cfRule>
    <cfRule type="containsText" dxfId="28" priority="10" operator="containsText" text="YES">
      <formula>NOT(ISERROR(SEARCH("YES",D30)))</formula>
    </cfRule>
  </conditionalFormatting>
  <conditionalFormatting sqref="D23:D25">
    <cfRule type="containsText" dxfId="27" priority="7" operator="containsText" text="NO">
      <formula>NOT(ISERROR(SEARCH("NO",D23)))</formula>
    </cfRule>
    <cfRule type="containsText" dxfId="26" priority="8" operator="containsText" text="YES">
      <formula>NOT(ISERROR(SEARCH("YES",D23)))</formula>
    </cfRule>
  </conditionalFormatting>
  <conditionalFormatting sqref="H23">
    <cfRule type="containsText" dxfId="25" priority="5" operator="containsText" text="NO">
      <formula>NOT(ISERROR(SEARCH("NO",H23)))</formula>
    </cfRule>
    <cfRule type="containsText" dxfId="24" priority="6" operator="containsText" text="YES">
      <formula>NOT(ISERROR(SEARCH("YES",H23)))</formula>
    </cfRule>
  </conditionalFormatting>
  <conditionalFormatting sqref="D18">
    <cfRule type="containsText" dxfId="23" priority="1" operator="containsText" text="NO">
      <formula>NOT(ISERROR(SEARCH("NO",D18)))</formula>
    </cfRule>
    <cfRule type="containsText" dxfId="22" priority="2" operator="containsText" text="YES">
      <formula>NOT(ISERROR(SEARCH("YES",D18)))</formula>
    </cfRule>
  </conditionalFormatting>
  <pageMargins left="0.2" right="0.2" top="0.25" bottom="0.25" header="0.3" footer="0.3"/>
  <pageSetup orientation="portrait" verticalDpi="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Selections!$A$1:$A$2</xm:f>
          </x14:formula1>
          <xm:sqref>H6:H23 D6:D31</xm:sqref>
        </x14:dataValidation>
        <x14:dataValidation type="list" allowBlank="1" showInputMessage="1" showErrorMessage="1">
          <x14:formula1>
            <xm:f>Selections!$D$2:$D$5</xm:f>
          </x14:formula1>
          <xm:sqref>Q19:R19</xm:sqref>
        </x14:dataValidation>
        <x14:dataValidation type="list" showInputMessage="1" showErrorMessage="1">
          <x14:formula1>
            <xm:f>Selections!$C$1:$C$6</xm:f>
          </x14:formula1>
          <xm:sqref>F6:F23</xm:sqref>
        </x14:dataValidation>
        <x14:dataValidation type="list" showInputMessage="1" showErrorMessage="1">
          <x14:formula1>
            <xm:f>Selections!$B$1:$B$7</xm:f>
          </x14:formula1>
          <xm:sqref>B6:B31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47"/>
  <sheetViews>
    <sheetView topLeftCell="A16" zoomScaleNormal="100" workbookViewId="0">
      <selection activeCell="K40" sqref="K40:T42"/>
    </sheetView>
  </sheetViews>
  <sheetFormatPr defaultRowHeight="15" x14ac:dyDescent="0.25"/>
  <cols>
    <col min="1" max="1" width="3.7109375" style="80" bestFit="1" customWidth="1"/>
    <col min="2" max="2" width="9.5703125" style="10" customWidth="1"/>
    <col min="3" max="3" width="11" style="17" customWidth="1"/>
    <col min="4" max="4" width="33.42578125" style="94" customWidth="1"/>
    <col min="5" max="5" width="9" style="94" customWidth="1"/>
    <col min="6" max="6" width="9.42578125" style="82" customWidth="1"/>
    <col min="7" max="7" width="12" style="17" customWidth="1"/>
    <col min="8" max="8" width="31.42578125" style="95" customWidth="1"/>
    <col min="9" max="9" width="3.7109375" style="93" bestFit="1" customWidth="1"/>
    <col min="10" max="10" width="9.140625" style="17"/>
    <col min="11" max="14" width="9.140625" style="63"/>
    <col min="15" max="15" width="10.28515625" style="63" customWidth="1"/>
    <col min="16" max="16" width="12" style="63" customWidth="1"/>
    <col min="17" max="17" width="9.140625" style="63"/>
    <col min="18" max="18" width="10.7109375" style="63" customWidth="1"/>
    <col min="19" max="19" width="11" style="63" customWidth="1"/>
    <col min="20" max="16384" width="9.140625" style="63"/>
  </cols>
  <sheetData>
    <row r="1" spans="1:22" s="71" customFormat="1" x14ac:dyDescent="0.25">
      <c r="A1" s="128"/>
      <c r="B1" s="128"/>
      <c r="C1" s="128"/>
      <c r="D1" s="128"/>
      <c r="E1" s="128"/>
      <c r="F1" s="128"/>
      <c r="G1" s="128"/>
      <c r="H1" s="128"/>
      <c r="I1" s="128"/>
      <c r="J1" s="17"/>
      <c r="K1" s="63"/>
    </row>
    <row r="2" spans="1:22" s="72" customFormat="1" ht="21" x14ac:dyDescent="0.35">
      <c r="A2" s="110" t="s">
        <v>38</v>
      </c>
      <c r="B2" s="111"/>
      <c r="C2" s="111"/>
      <c r="D2" s="111"/>
      <c r="E2" s="111"/>
      <c r="F2" s="111"/>
      <c r="G2" s="111"/>
      <c r="H2" s="111"/>
      <c r="I2" s="111"/>
      <c r="J2" s="18"/>
      <c r="K2" s="63"/>
      <c r="N2" s="149" t="s">
        <v>71</v>
      </c>
      <c r="O2" s="149"/>
      <c r="P2" s="149"/>
      <c r="Q2" s="149"/>
      <c r="R2" s="149"/>
      <c r="S2" s="149"/>
      <c r="T2" s="149"/>
      <c r="U2" s="149"/>
      <c r="V2" s="149"/>
    </row>
    <row r="3" spans="1:22" ht="13.5" customHeight="1" x14ac:dyDescent="0.25">
      <c r="A3" s="129" t="s">
        <v>6</v>
      </c>
      <c r="B3" s="129"/>
      <c r="C3" s="129"/>
      <c r="D3" s="129"/>
      <c r="E3" s="129"/>
      <c r="F3" s="129"/>
      <c r="G3" s="129"/>
      <c r="H3" s="129"/>
      <c r="I3" s="129"/>
      <c r="N3" s="149"/>
      <c r="O3" s="149"/>
      <c r="P3" s="149"/>
      <c r="Q3" s="149"/>
      <c r="R3" s="149"/>
      <c r="S3" s="149"/>
      <c r="T3" s="149"/>
      <c r="U3" s="149"/>
      <c r="V3" s="149"/>
    </row>
    <row r="4" spans="1:22" ht="15.75" thickBot="1" x14ac:dyDescent="0.3">
      <c r="A4" s="19" t="s">
        <v>7</v>
      </c>
      <c r="B4" s="73"/>
      <c r="C4" s="151">
        <f>OSHE!D4</f>
        <v>0</v>
      </c>
      <c r="D4" s="151"/>
      <c r="E4" s="74"/>
      <c r="F4" s="75" t="s">
        <v>77</v>
      </c>
      <c r="G4" s="151">
        <f>OSHE!I4</f>
        <v>0</v>
      </c>
      <c r="H4" s="151"/>
      <c r="I4" s="19"/>
      <c r="N4" s="149"/>
      <c r="O4" s="149"/>
      <c r="P4" s="149"/>
      <c r="Q4" s="149"/>
      <c r="R4" s="149"/>
      <c r="S4" s="149"/>
      <c r="T4" s="149"/>
      <c r="U4" s="149"/>
      <c r="V4" s="149"/>
    </row>
    <row r="5" spans="1:22" s="10" customFormat="1" ht="13.5" customHeight="1" thickBot="1" x14ac:dyDescent="0.25">
      <c r="A5" s="7"/>
      <c r="B5" s="6" t="s">
        <v>22</v>
      </c>
      <c r="C5" s="6" t="s">
        <v>18</v>
      </c>
      <c r="D5" s="6" t="s">
        <v>8</v>
      </c>
      <c r="E5" s="6" t="s">
        <v>30</v>
      </c>
      <c r="F5" s="6" t="s">
        <v>22</v>
      </c>
      <c r="G5" s="6" t="s">
        <v>18</v>
      </c>
      <c r="H5" s="8" t="s">
        <v>9</v>
      </c>
      <c r="I5" s="16"/>
      <c r="J5" s="6" t="s">
        <v>30</v>
      </c>
      <c r="K5" s="11"/>
      <c r="N5" s="149"/>
      <c r="O5" s="149"/>
      <c r="P5" s="149"/>
      <c r="Q5" s="149"/>
      <c r="R5" s="149"/>
      <c r="S5" s="149"/>
      <c r="T5" s="149"/>
      <c r="U5" s="149"/>
      <c r="V5" s="149"/>
    </row>
    <row r="6" spans="1:22" ht="28.5" customHeight="1" thickTop="1" thickBot="1" x14ac:dyDescent="0.3">
      <c r="A6" s="131" t="s">
        <v>10</v>
      </c>
      <c r="B6" s="20" t="s">
        <v>19</v>
      </c>
      <c r="C6" s="17" t="str">
        <f>IF(OSHE!D6="YES","TAKEN","Eligible")</f>
        <v>Eligible</v>
      </c>
      <c r="D6" s="21" t="s">
        <v>11</v>
      </c>
      <c r="E6" s="22"/>
      <c r="F6" s="23" t="s">
        <v>19</v>
      </c>
      <c r="G6" s="17" t="str">
        <f>IF(OSHE!H6="YES","TAKEN","Eligible")</f>
        <v>Eligible</v>
      </c>
      <c r="H6" s="24" t="s">
        <v>12</v>
      </c>
      <c r="I6" s="152" t="s">
        <v>69</v>
      </c>
      <c r="J6" s="17" t="s">
        <v>24</v>
      </c>
      <c r="N6" s="149"/>
      <c r="O6" s="149"/>
      <c r="P6" s="149"/>
      <c r="Q6" s="149"/>
      <c r="R6" s="149"/>
      <c r="S6" s="149"/>
      <c r="T6" s="149"/>
      <c r="U6" s="149"/>
      <c r="V6" s="149"/>
    </row>
    <row r="7" spans="1:22" ht="25.5" customHeight="1" thickTop="1" thickBot="1" x14ac:dyDescent="0.3">
      <c r="A7" s="131"/>
      <c r="B7" s="25" t="s">
        <v>19</v>
      </c>
      <c r="C7" s="17" t="str">
        <f>IF(OSHE!D7="YES","TAKEN",IF(OSHE!D6="YES","Eligible","Not Eligible"))</f>
        <v>Not Eligible</v>
      </c>
      <c r="D7" s="26" t="s">
        <v>13</v>
      </c>
      <c r="E7" s="27"/>
      <c r="F7" s="25" t="s">
        <v>20</v>
      </c>
      <c r="G7" s="17" t="str">
        <f>IF(OSHE!H7="YES","TAKEN",IF(OR(OSHE!H6="YES",AND(COUNTIF($N$18:$N$28,"OSHE"),COUNTIF($O$18:$O$28,111))),"Eligible","Not Eligible"))</f>
        <v>Not Eligible</v>
      </c>
      <c r="H7" s="24" t="s">
        <v>60</v>
      </c>
      <c r="I7" s="153"/>
      <c r="J7" s="17" t="s">
        <v>24</v>
      </c>
      <c r="K7" s="17"/>
      <c r="N7" s="149"/>
      <c r="O7" s="149"/>
      <c r="P7" s="149"/>
      <c r="Q7" s="149"/>
      <c r="R7" s="149"/>
      <c r="S7" s="149"/>
      <c r="T7" s="149"/>
      <c r="U7" s="149"/>
      <c r="V7" s="149"/>
    </row>
    <row r="8" spans="1:22" ht="28.5" customHeight="1" thickTop="1" thickBot="1" x14ac:dyDescent="0.3">
      <c r="A8" s="131"/>
      <c r="B8" s="25" t="s">
        <v>19</v>
      </c>
      <c r="C8" s="17" t="str">
        <f>IF(OSHE!D8="YES","TAKEN",IF(OSHE!D7="YES","Eligible","Not Eligible"))</f>
        <v>Not Eligible</v>
      </c>
      <c r="D8" s="26" t="s">
        <v>14</v>
      </c>
      <c r="E8" s="28"/>
      <c r="F8" s="25" t="s">
        <v>20</v>
      </c>
      <c r="G8" s="17" t="str">
        <f>IF(OSHE!H8="YES","TAKEN",IF(OR(OSHE!H6="YES",AND(COUNTIF($N$18:$N$28,"OSHE"),COUNTIF($O$18:$O$28,111))),"Eligible","Not Eligible"))</f>
        <v>Not Eligible</v>
      </c>
      <c r="H8" s="24" t="s">
        <v>61</v>
      </c>
      <c r="I8" s="153"/>
      <c r="J8" s="17" t="s">
        <v>24</v>
      </c>
      <c r="N8" s="149"/>
      <c r="O8" s="149"/>
      <c r="P8" s="149"/>
      <c r="Q8" s="149"/>
      <c r="R8" s="149"/>
      <c r="S8" s="149"/>
      <c r="T8" s="149"/>
      <c r="U8" s="149"/>
      <c r="V8" s="149"/>
    </row>
    <row r="9" spans="1:22" ht="28.5" customHeight="1" thickTop="1" thickBot="1" x14ac:dyDescent="0.3">
      <c r="A9" s="132"/>
      <c r="B9" s="29" t="s">
        <v>19</v>
      </c>
      <c r="C9" s="30" t="str">
        <f>IF(OSHE!D9="YES","TAKEN",IF(OSHE!D7="YES","Eligible","Not Eligible"))</f>
        <v>Not Eligible</v>
      </c>
      <c r="D9" s="31" t="s">
        <v>15</v>
      </c>
      <c r="E9" s="32"/>
      <c r="F9" s="25" t="s">
        <v>20</v>
      </c>
      <c r="G9" s="17" t="str">
        <f>IF(OSHE!H9="YES","TAKEN",IF(OR(OSHE!H6="YES",AND(COUNTIF($N$18:$N$28,"OSHE"),COUNTIF($O$18:$O$28,111))),"Eligible","Not Eligible"))</f>
        <v>Not Eligible</v>
      </c>
      <c r="H9" s="24" t="s">
        <v>104</v>
      </c>
      <c r="I9" s="153"/>
      <c r="J9" s="17" t="s">
        <v>24</v>
      </c>
      <c r="N9" s="149"/>
      <c r="O9" s="149"/>
      <c r="P9" s="149"/>
      <c r="Q9" s="149"/>
      <c r="R9" s="149"/>
      <c r="S9" s="149"/>
      <c r="T9" s="149"/>
      <c r="U9" s="149"/>
      <c r="V9" s="149"/>
    </row>
    <row r="10" spans="1:22" ht="28.5" customHeight="1" thickTop="1" thickBot="1" x14ac:dyDescent="0.3">
      <c r="A10" s="112" t="s">
        <v>56</v>
      </c>
      <c r="B10" s="23" t="s">
        <v>19</v>
      </c>
      <c r="C10" s="33" t="str">
        <f>IF(OSHE!D10="YES","TAKEN","Eligible")</f>
        <v>Eligible</v>
      </c>
      <c r="D10" s="21" t="s">
        <v>39</v>
      </c>
      <c r="E10" s="34"/>
      <c r="F10" s="25" t="s">
        <v>20</v>
      </c>
      <c r="G10" s="17" t="str">
        <f>IF(OSHE!H10="YES","TAKEN",IF(OSHE!H6="YES","Eligible","Not Eligible"))</f>
        <v>Not Eligible</v>
      </c>
      <c r="H10" s="24" t="s">
        <v>62</v>
      </c>
      <c r="I10" s="153"/>
      <c r="J10" s="17" t="s">
        <v>21</v>
      </c>
      <c r="N10" s="149"/>
      <c r="O10" s="149"/>
      <c r="P10" s="149"/>
      <c r="Q10" s="149"/>
      <c r="R10" s="149"/>
      <c r="S10" s="149"/>
      <c r="T10" s="149"/>
      <c r="U10" s="149"/>
      <c r="V10" s="149"/>
    </row>
    <row r="11" spans="1:22" ht="31.5" customHeight="1" thickTop="1" thickBot="1" x14ac:dyDescent="0.3">
      <c r="A11" s="112"/>
      <c r="B11" s="29" t="s">
        <v>19</v>
      </c>
      <c r="C11" s="30" t="str">
        <f>IF(OSHE!D11="YES","TAKEN","Eligible")</f>
        <v>Eligible</v>
      </c>
      <c r="D11" s="31" t="s">
        <v>28</v>
      </c>
      <c r="E11" s="35"/>
      <c r="F11" s="25" t="s">
        <v>20</v>
      </c>
      <c r="G11" s="17" t="str">
        <f>IF(OSHE!H11="YES","TAKEN",IF(OR(OSHE!D15="YES",AND(COUNTIF($N$18:$N$28,"MATH"),COUNTIF($O$18:$O$28,241))),"Eligible","Not Eligible"))</f>
        <v>Not Eligible</v>
      </c>
      <c r="H11" s="24" t="s">
        <v>63</v>
      </c>
      <c r="I11" s="153"/>
      <c r="J11" s="17" t="s">
        <v>21</v>
      </c>
      <c r="V11" s="98"/>
    </row>
    <row r="12" spans="1:22" ht="30" customHeight="1" thickTop="1" thickBot="1" x14ac:dyDescent="0.3">
      <c r="A12" s="36" t="s">
        <v>57</v>
      </c>
      <c r="B12" s="37" t="s">
        <v>19</v>
      </c>
      <c r="C12" s="38" t="str">
        <f>IF(OSHE!D12="YES","TAKEN","Eligible")</f>
        <v>Eligible</v>
      </c>
      <c r="D12" s="39" t="s">
        <v>29</v>
      </c>
      <c r="E12" s="40"/>
      <c r="F12" s="25" t="s">
        <v>20</v>
      </c>
      <c r="G12" s="17" t="str">
        <f>IF(OSHE!H12="YES","TAKEN","Eligible")</f>
        <v>Eligible</v>
      </c>
      <c r="H12" s="24" t="s">
        <v>64</v>
      </c>
      <c r="I12" s="153"/>
      <c r="J12" s="17" t="s">
        <v>21</v>
      </c>
      <c r="N12" s="99" t="s">
        <v>25</v>
      </c>
      <c r="O12" s="99"/>
      <c r="P12" s="99"/>
      <c r="Q12" s="99"/>
      <c r="R12" s="99"/>
      <c r="S12" s="99"/>
      <c r="T12" s="99"/>
    </row>
    <row r="13" spans="1:22" ht="24.95" customHeight="1" thickTop="1" thickBot="1" x14ac:dyDescent="0.3">
      <c r="A13" s="112" t="s">
        <v>55</v>
      </c>
      <c r="B13" s="23" t="s">
        <v>19</v>
      </c>
      <c r="C13" s="33" t="str">
        <f>IF(OSHE!D13="YES","TAKEN","Eligible")</f>
        <v>Eligible</v>
      </c>
      <c r="D13" s="21" t="s">
        <v>40</v>
      </c>
      <c r="E13" s="41" t="s">
        <v>24</v>
      </c>
      <c r="F13" s="25" t="s">
        <v>20</v>
      </c>
      <c r="G13" s="17" t="str">
        <f>IF(OSHE!H13="YES","TAKEN",IF(OSHE!H6="YES","Eligible","Not Eligible"))</f>
        <v>Not Eligible</v>
      </c>
      <c r="H13" s="24" t="s">
        <v>65</v>
      </c>
      <c r="I13" s="153"/>
      <c r="J13" s="17" t="s">
        <v>21</v>
      </c>
    </row>
    <row r="14" spans="1:22" ht="24.95" customHeight="1" thickTop="1" thickBot="1" x14ac:dyDescent="0.3">
      <c r="A14" s="112"/>
      <c r="B14" s="25" t="s">
        <v>19</v>
      </c>
      <c r="C14" s="17" t="str">
        <f>IF(OSHE!D14="YES","TAKEN",IF(OSHE!D13="YES","Eligible","Not Eligible"))</f>
        <v>Not Eligible</v>
      </c>
      <c r="D14" s="26" t="s">
        <v>41</v>
      </c>
      <c r="E14" s="17" t="s">
        <v>24</v>
      </c>
      <c r="F14" s="25" t="s">
        <v>20</v>
      </c>
      <c r="G14" s="17" t="str">
        <f>IF(OSHE!H14="YES","TAKEN",IF(AND(AND(OSHE!D18="YES",OSHE!D20="YES"),AND(OSHE!H9="YES",OSHE!D15="YES")),"Eligible","Not Eligible"))</f>
        <v>Not Eligible</v>
      </c>
      <c r="H14" s="24" t="s">
        <v>66</v>
      </c>
      <c r="I14" s="153"/>
      <c r="J14" s="17" t="s">
        <v>21</v>
      </c>
      <c r="N14" s="154" t="s">
        <v>31</v>
      </c>
      <c r="O14" s="155"/>
      <c r="P14" s="155"/>
      <c r="Q14" s="155"/>
      <c r="R14" s="155"/>
      <c r="S14" s="156"/>
    </row>
    <row r="15" spans="1:22" ht="24.95" customHeight="1" thickTop="1" thickBot="1" x14ac:dyDescent="0.4">
      <c r="A15" s="112"/>
      <c r="B15" s="29" t="s">
        <v>19</v>
      </c>
      <c r="C15" s="30" t="str">
        <f>IF(OSHE!D15="YES","TAKEN",IF(OSHE!D13="YES","Eligible","Not Eligible"))</f>
        <v>Not Eligible</v>
      </c>
      <c r="D15" s="31" t="s">
        <v>42</v>
      </c>
      <c r="E15" s="42" t="s">
        <v>24</v>
      </c>
      <c r="F15" s="25" t="s">
        <v>20</v>
      </c>
      <c r="G15" s="17" t="str">
        <f>IF(OSHE!H15="YES","TAKEN",IF(AND(OR(OSHE!D18="YES",AND(COUNTIF($N$18:$N$28,"CHEM"),COUNTIF($O$18:$O$28,101))),OR(OSHE!D20="YES",AND(COUNTIF($N$18:$N$28,"PHYS"),COUNTIF($O$18:$O$28,191)))),"Eligible","Not Eligible"))</f>
        <v>Not Eligible</v>
      </c>
      <c r="H15" s="24" t="s">
        <v>96</v>
      </c>
      <c r="I15" s="153"/>
      <c r="J15" s="17" t="s">
        <v>21</v>
      </c>
      <c r="N15" s="157"/>
      <c r="O15" s="158"/>
      <c r="P15" s="158"/>
      <c r="Q15" s="158"/>
      <c r="R15" s="158"/>
      <c r="S15" s="159"/>
      <c r="U15" s="150" t="s">
        <v>72</v>
      </c>
      <c r="V15" s="150"/>
    </row>
    <row r="16" spans="1:22" ht="28.5" customHeight="1" thickTop="1" thickBot="1" x14ac:dyDescent="0.3">
      <c r="A16" s="113" t="s">
        <v>58</v>
      </c>
      <c r="B16" s="43" t="s">
        <v>19</v>
      </c>
      <c r="C16" s="33" t="str">
        <f>IF(OSHE!D17="YES","TAKEN",IF(OR(OSHE!D11="YES",OSHE!D13="YES"),"Eligible","Not Eligible"))</f>
        <v>Not Eligible</v>
      </c>
      <c r="D16" s="21" t="s">
        <v>43</v>
      </c>
      <c r="E16" s="44" t="s">
        <v>24</v>
      </c>
      <c r="F16" s="25" t="s">
        <v>20</v>
      </c>
      <c r="G16" s="17" t="str">
        <f>IF(OSHE!H16="YES","TAKEN",IF(OR(OSHE!H8="YES",AND(COUNTIF($N$18:$N$28,"OSHE"),COUNTIF($O$18:$O$28,121))),"Eligible","Not Eligible"))</f>
        <v>Not Eligible</v>
      </c>
      <c r="H16" s="24" t="s">
        <v>97</v>
      </c>
      <c r="I16" s="153"/>
      <c r="J16" s="17" t="s">
        <v>21</v>
      </c>
      <c r="N16" s="160" t="s">
        <v>34</v>
      </c>
      <c r="O16" s="161"/>
      <c r="P16" s="162"/>
      <c r="Q16" s="163" t="s">
        <v>35</v>
      </c>
      <c r="R16" s="161"/>
      <c r="S16" s="164"/>
    </row>
    <row r="17" spans="1:22" ht="24.95" customHeight="1" thickTop="1" thickBot="1" x14ac:dyDescent="0.3">
      <c r="A17" s="113"/>
      <c r="B17" s="25" t="s">
        <v>19</v>
      </c>
      <c r="C17" s="17" t="str">
        <f>IF(OSHE!D17="YES","TAKEN",IF(OR(OSHE!D16="YES",AND(COUNTIF($N$18:$N$27,"gbio"),COUNTIF($O$18:$O$27,151))),"Eligible","Not Eligible"))</f>
        <v>Not Eligible</v>
      </c>
      <c r="D17" s="26" t="s">
        <v>44</v>
      </c>
      <c r="E17" s="45" t="s">
        <v>24</v>
      </c>
      <c r="F17" s="25" t="s">
        <v>20</v>
      </c>
      <c r="G17" s="17" t="str">
        <f>IF(OSHE!H17="YES","TAKEN",IF(OR(OSHE!D15="YES",AND(COUNTIF($N$18:$N$28,"MATH"),COUNTIF($O$18:$O$28,241))),"Eligible","Not Eligible"))</f>
        <v>Not Eligible</v>
      </c>
      <c r="H17" s="24" t="s">
        <v>98</v>
      </c>
      <c r="I17" s="153"/>
      <c r="J17" s="17" t="s">
        <v>21</v>
      </c>
      <c r="M17" s="100" t="s">
        <v>88</v>
      </c>
      <c r="N17" s="61" t="s">
        <v>32</v>
      </c>
      <c r="O17" s="52" t="s">
        <v>33</v>
      </c>
      <c r="P17" s="53" t="s">
        <v>26</v>
      </c>
      <c r="Q17" s="54" t="s">
        <v>32</v>
      </c>
      <c r="R17" s="55" t="s">
        <v>33</v>
      </c>
      <c r="S17" s="62" t="s">
        <v>26</v>
      </c>
    </row>
    <row r="18" spans="1:22" ht="30.75" customHeight="1" thickTop="1" thickBot="1" x14ac:dyDescent="0.3">
      <c r="A18" s="113"/>
      <c r="B18" s="25" t="s">
        <v>19</v>
      </c>
      <c r="C18" s="17" t="str">
        <f>IF(OSHE!D18="YES","TAKEN","Eligible")</f>
        <v>Eligible</v>
      </c>
      <c r="D18" s="26" t="s">
        <v>45</v>
      </c>
      <c r="E18" s="17" t="s">
        <v>24</v>
      </c>
      <c r="F18" s="25" t="s">
        <v>20</v>
      </c>
      <c r="G18" s="17" t="str">
        <f>IF(OSHE!H18="YES","TAKEN",IF(AND(OSHE!D15="YES",OSHE!H8="YES"),"Eligible","Not Eligible"))</f>
        <v>Not Eligible</v>
      </c>
      <c r="H18" s="24" t="s">
        <v>99</v>
      </c>
      <c r="I18" s="153"/>
      <c r="J18" s="17" t="s">
        <v>21</v>
      </c>
      <c r="M18" s="10" t="s">
        <v>1</v>
      </c>
      <c r="N18" s="59"/>
      <c r="O18" s="12"/>
      <c r="P18" s="13"/>
      <c r="Q18" s="56"/>
      <c r="R18" s="57"/>
      <c r="S18" s="60"/>
    </row>
    <row r="19" spans="1:22" ht="28.5" customHeight="1" thickTop="1" thickBot="1" x14ac:dyDescent="0.3">
      <c r="A19" s="113"/>
      <c r="B19" s="25" t="s">
        <v>19</v>
      </c>
      <c r="C19" s="17" t="str">
        <f>IF(OSHE!D19="YES","TAKEN",IF(OR(OSHE!D18="YES",AND(COUNTIF($N$18:$N$27,"chem"),COUNTIF($O$18:$O$27,101))),"Eligible","Not Eligible"))</f>
        <v>Not Eligible</v>
      </c>
      <c r="D19" s="26" t="s">
        <v>46</v>
      </c>
      <c r="E19" s="17" t="s">
        <v>24</v>
      </c>
      <c r="F19" s="25" t="s">
        <v>20</v>
      </c>
      <c r="G19" s="17" t="str">
        <f>IF(OSHE!H19="YES","TAKEN",IF(OSHE!H12="YES","Eligible","Not Eligible"))</f>
        <v>Not Eligible</v>
      </c>
      <c r="H19" s="24" t="s">
        <v>67</v>
      </c>
      <c r="I19" s="153"/>
      <c r="J19" s="17" t="s">
        <v>21</v>
      </c>
      <c r="M19" s="10" t="s">
        <v>1</v>
      </c>
      <c r="N19" s="59"/>
      <c r="O19" s="12"/>
      <c r="P19" s="13"/>
      <c r="Q19" s="56"/>
      <c r="R19" s="57"/>
      <c r="S19" s="60"/>
    </row>
    <row r="20" spans="1:22" ht="26.25" customHeight="1" thickTop="1" thickBot="1" x14ac:dyDescent="0.3">
      <c r="A20" s="113"/>
      <c r="B20" s="25" t="s">
        <v>19</v>
      </c>
      <c r="C20" s="17" t="str">
        <f>IF(OSHE!D20="YES","TAKEN",IF(OSHE!D14="YES","Eligible","Not Eligible"))</f>
        <v>Not Eligible</v>
      </c>
      <c r="D20" s="26" t="s">
        <v>47</v>
      </c>
      <c r="E20" s="17" t="s">
        <v>24</v>
      </c>
      <c r="F20" s="25" t="s">
        <v>19</v>
      </c>
      <c r="G20" s="30" t="str">
        <f>IF(OSHE!H20="YES","TAKEN",IF(OSHE!Q19="Senior","Eligible","Not Eligible"))</f>
        <v>Not Eligible</v>
      </c>
      <c r="H20" s="46" t="s">
        <v>68</v>
      </c>
      <c r="I20" s="153"/>
      <c r="J20" s="17" t="s">
        <v>21</v>
      </c>
      <c r="M20" s="10" t="s">
        <v>1</v>
      </c>
      <c r="N20" s="59"/>
      <c r="O20" s="12"/>
      <c r="P20" s="13"/>
      <c r="Q20" s="56"/>
      <c r="R20" s="57"/>
      <c r="S20" s="60"/>
    </row>
    <row r="21" spans="1:22" ht="22.5" customHeight="1" thickTop="1" thickBot="1" x14ac:dyDescent="0.3">
      <c r="A21" s="113"/>
      <c r="B21" s="25" t="s">
        <v>19</v>
      </c>
      <c r="C21" s="17" t="str">
        <f>IF(OSHE!D21="YES","TAKEN",IF(OR(OSHE!D20="YES",AND(COUNTIF($N$18:$N$27,"phys"),COUNTIF($O$18:$O$27,191))),"Eligible","Not Eligible"))</f>
        <v>Not Eligible</v>
      </c>
      <c r="D21" s="26" t="s">
        <v>48</v>
      </c>
      <c r="E21" s="45" t="s">
        <v>24</v>
      </c>
      <c r="F21" s="23" t="s">
        <v>20</v>
      </c>
      <c r="G21" s="17" t="str">
        <f>IF(OSHE!H21="YES","TAKEN",IF(OR(OR(OSHE!$Q$19="Sophomore",OSHE!$Q$19="Junior"),OSHE!$Q$19="Senior"),"Eligible","Not Eligible"))</f>
        <v>Not Eligible</v>
      </c>
      <c r="H21" s="47" t="str">
        <f>OSHE!I21</f>
        <v>* Professional Elective (3 hrs)</v>
      </c>
      <c r="I21" s="141" t="s">
        <v>70</v>
      </c>
      <c r="J21" s="17" t="s">
        <v>21</v>
      </c>
      <c r="M21" s="10" t="s">
        <v>1</v>
      </c>
      <c r="N21" s="59"/>
      <c r="O21" s="12"/>
      <c r="P21" s="13"/>
      <c r="Q21" s="56"/>
      <c r="R21" s="57"/>
      <c r="S21" s="60"/>
      <c r="U21" s="100"/>
      <c r="V21" s="100"/>
    </row>
    <row r="22" spans="1:22" ht="21.75" customHeight="1" thickTop="1" thickBot="1" x14ac:dyDescent="0.3">
      <c r="A22" s="113"/>
      <c r="B22" s="25" t="s">
        <v>19</v>
      </c>
      <c r="C22" s="17" t="str">
        <f>IF(OSHE!D22="YES","TAKEN",IF(OSHE!D18="YES","Eligible","Not Eligible"))</f>
        <v>Not Eligible</v>
      </c>
      <c r="D22" s="26" t="s">
        <v>49</v>
      </c>
      <c r="E22" s="17" t="s">
        <v>24</v>
      </c>
      <c r="F22" s="25" t="s">
        <v>20</v>
      </c>
      <c r="G22" s="17" t="str">
        <f>IF(OSHE!H22="YES","TAKEN",IF(OR(OR(OSHE!$Q$19="Sophomore",OSHE!$Q$19="Junior"),OSHE!$Q$19="Senior"),"Eligible","Not Eligible"))</f>
        <v>Not Eligible</v>
      </c>
      <c r="H22" s="47" t="str">
        <f>OSHE!I22</f>
        <v>* Professional Elective (3 hrs)</v>
      </c>
      <c r="I22" s="141"/>
      <c r="J22" s="17" t="s">
        <v>21</v>
      </c>
      <c r="M22" s="10" t="s">
        <v>1</v>
      </c>
      <c r="N22" s="59"/>
      <c r="O22" s="12"/>
      <c r="P22" s="13"/>
      <c r="Q22" s="56"/>
      <c r="R22" s="57"/>
      <c r="S22" s="60"/>
    </row>
    <row r="23" spans="1:22" ht="26.25" customHeight="1" thickTop="1" thickBot="1" x14ac:dyDescent="0.3">
      <c r="A23" s="113"/>
      <c r="B23" s="25" t="s">
        <v>19</v>
      </c>
      <c r="C23" s="17" t="str">
        <f>IF(OSHE!D23="YES","TAKEN",IF(OR(OSHE!D22="YES",AND(COUNTIF($N$18:$N$27,"chem"),COUNTIF($O$18:$O$27,102))),"Eligible","Not Eligible"))</f>
        <v>Not Eligible</v>
      </c>
      <c r="D23" s="26" t="s">
        <v>50</v>
      </c>
      <c r="E23" s="48"/>
      <c r="F23" s="29" t="s">
        <v>20</v>
      </c>
      <c r="G23" s="17" t="str">
        <f>IF(OSHE!H23="YES","TAKEN",IF(OR(OR(OSHE!$Q$19="Sophomore",OSHE!$Q$19="Junior"),OSHE!$Q$19="Senior"),"Eligible","Not Eligible"))</f>
        <v>Not Eligible</v>
      </c>
      <c r="H23" s="47" t="str">
        <f>OSHE!I23</f>
        <v>* Professional Elective (2 hrs)</v>
      </c>
      <c r="I23" s="141"/>
      <c r="J23" s="17" t="s">
        <v>21</v>
      </c>
      <c r="M23" s="10" t="s">
        <v>1</v>
      </c>
      <c r="N23" s="59"/>
      <c r="O23" s="12"/>
      <c r="P23" s="13"/>
      <c r="Q23" s="56"/>
      <c r="R23" s="58"/>
      <c r="S23" s="60"/>
    </row>
    <row r="24" spans="1:22" ht="28.5" customHeight="1" thickTop="1" thickBot="1" x14ac:dyDescent="0.3">
      <c r="A24" s="113"/>
      <c r="B24" s="25" t="s">
        <v>19</v>
      </c>
      <c r="C24" s="17" t="str">
        <f>IF(OSHE!D24="YES","TAKEN",IF(AND(OSHE!D16="YES",OSHE!D17="YES"),"Eligible","Not Eligible"))</f>
        <v>Not Eligible</v>
      </c>
      <c r="D24" s="26" t="s">
        <v>95</v>
      </c>
      <c r="E24" s="49"/>
      <c r="F24" s="165" t="s">
        <v>92</v>
      </c>
      <c r="G24" s="166"/>
      <c r="H24" s="166"/>
      <c r="I24" s="141"/>
      <c r="M24" s="10" t="s">
        <v>1</v>
      </c>
      <c r="N24" s="59"/>
      <c r="O24" s="12"/>
      <c r="P24" s="13"/>
      <c r="Q24" s="56"/>
      <c r="R24" s="57"/>
      <c r="S24" s="60"/>
      <c r="U24" s="17"/>
      <c r="V24" s="17"/>
    </row>
    <row r="25" spans="1:22" ht="28.5" customHeight="1" thickTop="1" thickBot="1" x14ac:dyDescent="0.3">
      <c r="A25" s="113"/>
      <c r="B25" s="96" t="s">
        <v>19</v>
      </c>
      <c r="C25" s="17" t="str">
        <f>IF(OSHE!D25="YES","TAKEN",IF(OR(OSHE!D24="YES",AND(COUNTIF($N$18:$N$28,"Zoo"),COUNTIF($O$18:$O$28,250))),"Eligible","Not Eligible"))</f>
        <v>Not Eligible</v>
      </c>
      <c r="D25" s="97" t="s">
        <v>94</v>
      </c>
      <c r="E25" s="49"/>
      <c r="F25" s="165"/>
      <c r="G25" s="166"/>
      <c r="H25" s="166"/>
      <c r="I25" s="141"/>
      <c r="M25" s="10" t="s">
        <v>1</v>
      </c>
      <c r="N25" s="59"/>
      <c r="O25" s="12"/>
      <c r="P25" s="13"/>
      <c r="Q25" s="56"/>
      <c r="R25" s="57"/>
      <c r="S25" s="60"/>
      <c r="U25" s="17"/>
      <c r="V25" s="17"/>
    </row>
    <row r="26" spans="1:22" ht="28.5" customHeight="1" thickTop="1" thickBot="1" x14ac:dyDescent="0.3">
      <c r="A26" s="113"/>
      <c r="B26" s="29" t="s">
        <v>19</v>
      </c>
      <c r="C26" s="30" t="str">
        <f>IF(OSHE!D26="YES","TAKEN",IF(OSHE!D22="YES","Eligible","Not Eligible"))</f>
        <v>Not Eligible</v>
      </c>
      <c r="D26" s="31" t="s">
        <v>51</v>
      </c>
      <c r="E26" s="35"/>
      <c r="F26" s="165"/>
      <c r="G26" s="166"/>
      <c r="H26" s="166"/>
      <c r="I26" s="141"/>
      <c r="M26" s="10" t="s">
        <v>1</v>
      </c>
      <c r="N26" s="59"/>
      <c r="O26" s="12"/>
      <c r="P26" s="13"/>
      <c r="Q26" s="56"/>
      <c r="R26" s="58"/>
      <c r="S26" s="60"/>
      <c r="V26" s="17"/>
    </row>
    <row r="27" spans="1:22" ht="40.5" customHeight="1" thickTop="1" thickBot="1" x14ac:dyDescent="0.3">
      <c r="A27" s="136" t="s">
        <v>59</v>
      </c>
      <c r="B27" s="23"/>
      <c r="C27" s="33" t="str">
        <f>IF(OSHE!D27="YES","TAKEN","Eligible")</f>
        <v>Eligible</v>
      </c>
      <c r="D27" s="21" t="s">
        <v>52</v>
      </c>
      <c r="E27" s="50"/>
      <c r="F27" s="165"/>
      <c r="G27" s="166"/>
      <c r="H27" s="166"/>
      <c r="I27" s="141"/>
      <c r="M27" s="10" t="s">
        <v>1</v>
      </c>
      <c r="N27" s="59"/>
      <c r="O27" s="12"/>
      <c r="P27" s="13"/>
      <c r="Q27" s="56"/>
      <c r="R27" s="57"/>
      <c r="S27" s="60"/>
      <c r="U27" s="17"/>
    </row>
    <row r="28" spans="1:22" ht="32.25" customHeight="1" thickTop="1" thickBot="1" x14ac:dyDescent="0.3">
      <c r="A28" s="136"/>
      <c r="B28" s="25" t="s">
        <v>19</v>
      </c>
      <c r="C28" s="17" t="str">
        <f>IF(OSHE!D28="YES","TAKEN","Eligible")</f>
        <v>Eligible</v>
      </c>
      <c r="D28" s="26" t="s">
        <v>53</v>
      </c>
      <c r="E28" s="45"/>
      <c r="F28" s="165"/>
      <c r="G28" s="166"/>
      <c r="H28" s="166"/>
      <c r="I28" s="141"/>
      <c r="M28" s="10" t="s">
        <v>1</v>
      </c>
      <c r="N28" s="59"/>
      <c r="O28" s="12"/>
      <c r="P28" s="13"/>
      <c r="Q28" s="56"/>
      <c r="R28" s="57"/>
      <c r="S28" s="60"/>
      <c r="U28" s="17"/>
    </row>
    <row r="29" spans="1:22" ht="32.25" customHeight="1" thickTop="1" thickBot="1" x14ac:dyDescent="0.3">
      <c r="A29" s="136"/>
      <c r="B29" s="25"/>
      <c r="C29" s="17" t="str">
        <f>IF(OSHE!D29="YES","TAKEN","Eligible")</f>
        <v>Eligible</v>
      </c>
      <c r="D29" s="26" t="s">
        <v>17</v>
      </c>
      <c r="E29" s="45"/>
      <c r="F29" s="165"/>
      <c r="G29" s="166"/>
      <c r="H29" s="166"/>
      <c r="I29" s="141"/>
      <c r="N29" s="101"/>
      <c r="O29" s="102"/>
      <c r="P29" s="103">
        <f>SUM(P18:P28)</f>
        <v>0</v>
      </c>
      <c r="Q29" s="147" t="s">
        <v>27</v>
      </c>
      <c r="R29" s="148"/>
      <c r="S29" s="104"/>
    </row>
    <row r="30" spans="1:22" ht="30" customHeight="1" thickTop="1" thickBot="1" x14ac:dyDescent="0.3">
      <c r="A30" s="136"/>
      <c r="B30" s="25" t="s">
        <v>19</v>
      </c>
      <c r="C30" s="17" t="str">
        <f>IF(OSHE!D30="YES","TAKEN","Eligible")</f>
        <v>Eligible</v>
      </c>
      <c r="D30" s="26" t="s">
        <v>54</v>
      </c>
      <c r="E30" s="45"/>
      <c r="F30" s="165"/>
      <c r="G30" s="166"/>
      <c r="H30" s="166"/>
      <c r="I30" s="141"/>
    </row>
    <row r="31" spans="1:22" ht="32.25" customHeight="1" thickTop="1" thickBot="1" x14ac:dyDescent="0.3">
      <c r="A31" s="137"/>
      <c r="B31" s="25" t="s">
        <v>19</v>
      </c>
      <c r="C31" s="17" t="str">
        <f>IF(OSHE!D31="YES","TAKEN","Eligible")</f>
        <v>Eligible</v>
      </c>
      <c r="D31" s="51" t="s">
        <v>16</v>
      </c>
      <c r="E31" s="45"/>
      <c r="F31" s="167"/>
      <c r="G31" s="168"/>
      <c r="H31" s="168"/>
      <c r="I31" s="142"/>
    </row>
    <row r="32" spans="1:22" ht="15" customHeight="1" x14ac:dyDescent="0.25">
      <c r="A32" s="143">
        <v>45069</v>
      </c>
      <c r="B32" s="144"/>
      <c r="C32" s="144"/>
      <c r="D32" s="144"/>
      <c r="E32" s="70"/>
      <c r="F32" s="134" t="s">
        <v>36</v>
      </c>
      <c r="G32" s="134"/>
      <c r="H32" s="134"/>
      <c r="I32" s="145"/>
      <c r="N32" s="146" t="s">
        <v>74</v>
      </c>
      <c r="O32" s="146"/>
      <c r="P32" s="146"/>
      <c r="Q32" s="140"/>
      <c r="R32" s="140"/>
      <c r="S32" s="140"/>
      <c r="T32" s="169"/>
      <c r="U32" s="169"/>
    </row>
    <row r="33" spans="3:21" ht="24.95" customHeight="1" thickBot="1" x14ac:dyDescent="0.3">
      <c r="C33" s="10"/>
      <c r="D33" s="81"/>
      <c r="E33" s="81"/>
      <c r="G33" s="10"/>
      <c r="H33" s="83"/>
      <c r="I33" s="84"/>
      <c r="Q33" s="170" t="s">
        <v>75</v>
      </c>
      <c r="R33" s="170"/>
      <c r="S33" s="170"/>
      <c r="T33" s="170" t="s">
        <v>76</v>
      </c>
      <c r="U33" s="170"/>
    </row>
    <row r="34" spans="3:21" ht="29.25" customHeight="1" thickBot="1" x14ac:dyDescent="0.3">
      <c r="C34" s="10"/>
      <c r="D34" s="85"/>
      <c r="E34" s="85"/>
      <c r="F34" s="86"/>
      <c r="G34" s="67"/>
      <c r="H34" s="68" t="s">
        <v>86</v>
      </c>
      <c r="I34" s="84"/>
      <c r="N34" s="139" t="s">
        <v>78</v>
      </c>
      <c r="O34" s="139"/>
      <c r="P34" s="139"/>
    </row>
    <row r="35" spans="3:21" ht="33" customHeight="1" thickTop="1" thickBot="1" x14ac:dyDescent="0.3">
      <c r="C35" s="10"/>
      <c r="D35" s="85"/>
      <c r="E35" s="85"/>
      <c r="F35" s="86"/>
      <c r="G35" s="67"/>
      <c r="H35" s="68" t="s">
        <v>86</v>
      </c>
      <c r="I35" s="84"/>
      <c r="K35" s="138"/>
      <c r="L35" s="138"/>
      <c r="M35" s="138"/>
      <c r="N35" s="138"/>
      <c r="O35" s="138"/>
      <c r="P35" s="138"/>
      <c r="Q35" s="138"/>
      <c r="R35" s="138"/>
      <c r="S35" s="138"/>
      <c r="T35" s="138"/>
    </row>
    <row r="36" spans="3:21" ht="30.75" customHeight="1" thickTop="1" thickBot="1" x14ac:dyDescent="0.3">
      <c r="C36" s="10"/>
      <c r="D36" s="89"/>
      <c r="E36" s="89"/>
      <c r="F36" s="90"/>
      <c r="G36" s="69"/>
      <c r="H36" s="68" t="s">
        <v>86</v>
      </c>
      <c r="I36" s="84"/>
      <c r="K36" s="138"/>
      <c r="L36" s="138"/>
      <c r="M36" s="138"/>
      <c r="N36" s="138"/>
      <c r="O36" s="138"/>
      <c r="P36" s="138"/>
      <c r="Q36" s="138"/>
      <c r="R36" s="138"/>
      <c r="S36" s="138"/>
      <c r="T36" s="138"/>
    </row>
    <row r="37" spans="3:21" ht="24.95" customHeight="1" thickTop="1" x14ac:dyDescent="0.25">
      <c r="D37" s="85"/>
      <c r="E37" s="85"/>
      <c r="F37" s="86"/>
      <c r="G37" s="91"/>
      <c r="H37" s="92"/>
      <c r="K37" s="138"/>
      <c r="L37" s="138"/>
      <c r="M37" s="138"/>
      <c r="N37" s="138"/>
      <c r="O37" s="138"/>
      <c r="P37" s="138"/>
      <c r="Q37" s="138"/>
      <c r="R37" s="138"/>
      <c r="S37" s="138"/>
      <c r="T37" s="138"/>
    </row>
    <row r="38" spans="3:21" ht="30" customHeight="1" x14ac:dyDescent="0.25">
      <c r="D38" s="85"/>
      <c r="E38" s="85"/>
      <c r="F38" s="86"/>
      <c r="G38" s="91"/>
      <c r="H38" s="92"/>
    </row>
    <row r="39" spans="3:21" ht="30" customHeight="1" x14ac:dyDescent="0.25">
      <c r="N39" s="139" t="s">
        <v>85</v>
      </c>
      <c r="O39" s="139"/>
      <c r="P39" s="139"/>
    </row>
    <row r="40" spans="3:21" ht="30" customHeight="1" x14ac:dyDescent="0.25">
      <c r="K40" s="138"/>
      <c r="L40" s="138"/>
      <c r="M40" s="138"/>
      <c r="N40" s="138"/>
      <c r="O40" s="138"/>
      <c r="P40" s="138"/>
      <c r="Q40" s="138"/>
      <c r="R40" s="138"/>
      <c r="S40" s="138"/>
      <c r="T40" s="138"/>
    </row>
    <row r="41" spans="3:21" ht="30" customHeight="1" x14ac:dyDescent="0.25">
      <c r="K41" s="138"/>
      <c r="L41" s="138"/>
      <c r="M41" s="138"/>
      <c r="N41" s="138"/>
      <c r="O41" s="138"/>
      <c r="P41" s="138"/>
      <c r="Q41" s="138"/>
      <c r="R41" s="138"/>
      <c r="S41" s="138"/>
      <c r="T41" s="138"/>
    </row>
    <row r="42" spans="3:21" ht="30" customHeight="1" x14ac:dyDescent="0.25">
      <c r="K42" s="138"/>
      <c r="L42" s="138"/>
      <c r="M42" s="138"/>
      <c r="N42" s="138"/>
      <c r="O42" s="138"/>
      <c r="P42" s="138"/>
      <c r="Q42" s="138"/>
      <c r="R42" s="138"/>
      <c r="S42" s="138"/>
      <c r="T42" s="138"/>
    </row>
    <row r="43" spans="3:21" ht="30" customHeight="1" x14ac:dyDescent="0.25"/>
    <row r="44" spans="3:21" ht="30" customHeight="1" x14ac:dyDescent="0.25"/>
    <row r="45" spans="3:21" ht="30" customHeight="1" x14ac:dyDescent="0.25"/>
    <row r="46" spans="3:21" ht="30" customHeight="1" x14ac:dyDescent="0.25"/>
    <row r="47" spans="3:21" ht="30" customHeight="1" x14ac:dyDescent="0.25"/>
  </sheetData>
  <sheetProtection algorithmName="SHA-512" hashValue="MO0fTYcF/O55K+b2lllX8rzo953RRk77osH09Y4pDTqm5bVrQRjLTzEzPr4RSBhILaYzdi02mX5YlfkHCAxkMQ==" saltValue="YZ+SB4a71z26YY2+gGnljQ==" spinCount="100000" sheet="1" selectLockedCells="1"/>
  <protectedRanges>
    <protectedRange sqref="N18:S29" name="Range1"/>
  </protectedRanges>
  <mergeCells count="30">
    <mergeCell ref="N2:V10"/>
    <mergeCell ref="U15:V15"/>
    <mergeCell ref="A1:I1"/>
    <mergeCell ref="A2:I2"/>
    <mergeCell ref="A3:I3"/>
    <mergeCell ref="C4:D4"/>
    <mergeCell ref="G4:H4"/>
    <mergeCell ref="I6:I20"/>
    <mergeCell ref="N14:S15"/>
    <mergeCell ref="N16:P16"/>
    <mergeCell ref="Q16:S16"/>
    <mergeCell ref="A6:A9"/>
    <mergeCell ref="A10:A11"/>
    <mergeCell ref="A13:A15"/>
    <mergeCell ref="A16:A26"/>
    <mergeCell ref="F24:H31"/>
    <mergeCell ref="K40:T42"/>
    <mergeCell ref="N39:P39"/>
    <mergeCell ref="Q32:S32"/>
    <mergeCell ref="I21:I31"/>
    <mergeCell ref="A32:D32"/>
    <mergeCell ref="F32:I32"/>
    <mergeCell ref="A27:A31"/>
    <mergeCell ref="N32:P32"/>
    <mergeCell ref="Q29:R29"/>
    <mergeCell ref="T32:U32"/>
    <mergeCell ref="T33:U33"/>
    <mergeCell ref="Q33:S33"/>
    <mergeCell ref="N34:P34"/>
    <mergeCell ref="K35:T37"/>
  </mergeCells>
  <conditionalFormatting sqref="C6:C17">
    <cfRule type="containsText" dxfId="21" priority="26" operator="containsText" text="TAKEN">
      <formula>NOT(ISERROR(SEARCH("TAKEN",C6)))</formula>
    </cfRule>
    <cfRule type="beginsWith" dxfId="20" priority="27" operator="beginsWith" text="Not">
      <formula>LEFT(C6,LEN("Not"))="Not"</formula>
    </cfRule>
    <cfRule type="beginsWith" dxfId="19" priority="28" operator="beginsWith" text="Eligible">
      <formula>LEFT(C6,LEN("Eligible"))="Eligible"</formula>
    </cfRule>
  </conditionalFormatting>
  <conditionalFormatting sqref="C19:C31">
    <cfRule type="containsText" dxfId="18" priority="20" operator="containsText" text="TAKEN">
      <formula>NOT(ISERROR(SEARCH("TAKEN",C19)))</formula>
    </cfRule>
    <cfRule type="beginsWith" dxfId="17" priority="21" operator="beginsWith" text="Not">
      <formula>LEFT(C19,LEN("Not"))="Not"</formula>
    </cfRule>
    <cfRule type="beginsWith" dxfId="16" priority="22" operator="beginsWith" text="Eligible">
      <formula>LEFT(C19,LEN("Eligible"))="Eligible"</formula>
    </cfRule>
  </conditionalFormatting>
  <conditionalFormatting sqref="G10:G11 G13:G23">
    <cfRule type="containsText" dxfId="15" priority="17" operator="containsText" text="TAKEN">
      <formula>NOT(ISERROR(SEARCH("TAKEN",G10)))</formula>
    </cfRule>
    <cfRule type="beginsWith" dxfId="14" priority="18" operator="beginsWith" text="Not">
      <formula>LEFT(G10,LEN("Not"))="Not"</formula>
    </cfRule>
    <cfRule type="beginsWith" dxfId="13" priority="19" operator="beginsWith" text="Eligible">
      <formula>LEFT(G10,LEN("Eligible"))="Eligible"</formula>
    </cfRule>
  </conditionalFormatting>
  <conditionalFormatting sqref="G6:G9">
    <cfRule type="containsText" dxfId="12" priority="11" operator="containsText" text="TAKEN">
      <formula>NOT(ISERROR(SEARCH("TAKEN",G6)))</formula>
    </cfRule>
    <cfRule type="beginsWith" dxfId="11" priority="12" operator="beginsWith" text="Not">
      <formula>LEFT(G6,LEN("Not"))="Not"</formula>
    </cfRule>
    <cfRule type="beginsWith" dxfId="10" priority="13" operator="beginsWith" text="Eligible">
      <formula>LEFT(G6,LEN("Eligible"))="Eligible"</formula>
    </cfRule>
  </conditionalFormatting>
  <conditionalFormatting sqref="G12">
    <cfRule type="containsText" dxfId="9" priority="8" operator="containsText" text="TAKEN">
      <formula>NOT(ISERROR(SEARCH("TAKEN",G12)))</formula>
    </cfRule>
    <cfRule type="beginsWith" dxfId="8" priority="9" operator="beginsWith" text="Not">
      <formula>LEFT(G12,LEN("Not"))="Not"</formula>
    </cfRule>
    <cfRule type="beginsWith" dxfId="7" priority="10" operator="beginsWith" text="Eligible">
      <formula>LEFT(G12,LEN("Eligible"))="Eligible"</formula>
    </cfRule>
  </conditionalFormatting>
  <conditionalFormatting sqref="C18">
    <cfRule type="containsText" dxfId="6" priority="5" operator="containsText" text="TAKEN">
      <formula>NOT(ISERROR(SEARCH("TAKEN",C18)))</formula>
    </cfRule>
    <cfRule type="beginsWith" dxfId="5" priority="6" operator="beginsWith" text="Not">
      <formula>LEFT(C18,LEN("Not"))="Not"</formula>
    </cfRule>
    <cfRule type="beginsWith" dxfId="4" priority="7" operator="beginsWith" text="Eligible">
      <formula>LEFT(C18,LEN("Eligible"))="Eligible"</formula>
    </cfRule>
  </conditionalFormatting>
  <conditionalFormatting sqref="M18:M27">
    <cfRule type="containsText" dxfId="3" priority="3" operator="containsText" text="NO">
      <formula>NOT(ISERROR(SEARCH("NO",M18)))</formula>
    </cfRule>
    <cfRule type="containsText" dxfId="2" priority="4" operator="containsText" text="YES">
      <formula>NOT(ISERROR(SEARCH("YES",M18)))</formula>
    </cfRule>
  </conditionalFormatting>
  <conditionalFormatting sqref="M28">
    <cfRule type="containsText" dxfId="1" priority="1" operator="containsText" text="NO">
      <formula>NOT(ISERROR(SEARCH("NO",M28)))</formula>
    </cfRule>
    <cfRule type="containsText" dxfId="0" priority="2" operator="containsText" text="YES">
      <formula>NOT(ISERROR(SEARCH("YES",M28)))</formula>
    </cfRule>
  </conditionalFormatting>
  <hyperlinks>
    <hyperlink ref="U15:V15" r:id="rId1" display="FLOW CHART"/>
  </hyperlinks>
  <pageMargins left="0.2" right="0.2" top="0.25" bottom="0.25" header="0.3" footer="0.3"/>
  <pageSetup orientation="portrait" verticalDpi="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Selections!$A$1:$A$2</xm:f>
          </x14:formula1>
          <xm:sqref>M18:M28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6" sqref="C6"/>
    </sheetView>
  </sheetViews>
  <sheetFormatPr defaultRowHeight="15" x14ac:dyDescent="0.25"/>
  <cols>
    <col min="1" max="2" width="8.85546875" style="1"/>
  </cols>
  <sheetData>
    <row r="1" spans="1:4" x14ac:dyDescent="0.25">
      <c r="A1" s="3" t="s">
        <v>0</v>
      </c>
    </row>
    <row r="2" spans="1:4" x14ac:dyDescent="0.25">
      <c r="A2" s="2" t="s">
        <v>1</v>
      </c>
      <c r="B2" s="1" t="s">
        <v>79</v>
      </c>
      <c r="C2" s="1" t="s">
        <v>79</v>
      </c>
      <c r="D2" t="s">
        <v>2</v>
      </c>
    </row>
    <row r="3" spans="1:4" x14ac:dyDescent="0.25">
      <c r="B3" s="1" t="s">
        <v>80</v>
      </c>
      <c r="C3" s="1" t="s">
        <v>80</v>
      </c>
      <c r="D3" t="s">
        <v>3</v>
      </c>
    </row>
    <row r="4" spans="1:4" x14ac:dyDescent="0.25">
      <c r="B4" s="1" t="s">
        <v>81</v>
      </c>
      <c r="C4" s="1" t="s">
        <v>81</v>
      </c>
      <c r="D4" t="s">
        <v>4</v>
      </c>
    </row>
    <row r="5" spans="1:4" x14ac:dyDescent="0.25">
      <c r="B5" s="1" t="s">
        <v>82</v>
      </c>
      <c r="C5" s="1" t="s">
        <v>83</v>
      </c>
      <c r="D5" t="s">
        <v>5</v>
      </c>
    </row>
    <row r="6" spans="1:4" x14ac:dyDescent="0.25">
      <c r="B6" s="1" t="s">
        <v>83</v>
      </c>
      <c r="C6" s="1" t="s">
        <v>87</v>
      </c>
    </row>
    <row r="7" spans="1:4" x14ac:dyDescent="0.25">
      <c r="B7" s="1" t="s">
        <v>87</v>
      </c>
    </row>
  </sheetData>
  <sheetProtection algorithmName="SHA-512" hashValue="dBDJXJl1SlbDtiTOryhEkIo8a6bsoto8wPOVYHpyDNh65wMEOQygZxK0tncm9RbAs9fmz6Wgt4FKjfhSR/kW7A==" saltValue="s8RtvblUmHiyB9WrqewQgA==" spinCount="100000" sheet="1" formatCells="0" formatColumns="0" formatRows="0" insertColumns="0" insertRows="0" insertHyperlinks="0" deleteColumns="0" deleteRows="0" sort="0" autoFilter="0" pivotTables="0"/>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OSHE</vt:lpstr>
      <vt:lpstr>Advising Sheet</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Mohammad Saadeh</cp:lastModifiedBy>
  <dcterms:created xsi:type="dcterms:W3CDTF">2020-04-07T02:33:17Z</dcterms:created>
  <dcterms:modified xsi:type="dcterms:W3CDTF">2023-05-30T14:52:36Z</dcterms:modified>
</cp:coreProperties>
</file>