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udy Abroad Share\2026 Study Abroad\BUDGET FOLDER\"/>
    </mc:Choice>
  </mc:AlternateContent>
  <bookViews>
    <workbookView xWindow="-120" yWindow="-120" windowWidth="25440" windowHeight="15390"/>
  </bookViews>
  <sheets>
    <sheet name="Main" sheetId="1" r:id="rId1"/>
    <sheet name="Formula" sheetId="2" r:id="rId2"/>
  </sheets>
  <definedNames>
    <definedName name="LASERS">Formula!$B$3</definedName>
    <definedName name="ORP">Formula!$B$2</definedName>
    <definedName name="TRSL">Formula!$B$1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5" i="1" l="1"/>
  <c r="B49" i="1" l="1"/>
  <c r="B85" i="1"/>
  <c r="B67" i="1"/>
  <c r="B31" i="1"/>
  <c r="B86" i="1"/>
  <c r="B68" i="1"/>
  <c r="B50" i="1"/>
  <c r="B32" i="1"/>
  <c r="B52" i="1" l="1"/>
  <c r="B53" i="1" s="1"/>
  <c r="B88" i="1"/>
  <c r="B89" i="1" s="1"/>
  <c r="B70" i="1"/>
  <c r="B71" i="1" s="1"/>
  <c r="B34" i="1"/>
  <c r="B35" i="1" s="1"/>
  <c r="B13" i="1"/>
  <c r="B16" i="1" s="1"/>
  <c r="B91" i="1" l="1"/>
  <c r="B93" i="1" s="1"/>
  <c r="B96" i="1" s="1"/>
</calcChain>
</file>

<file path=xl/sharedStrings.xml><?xml version="1.0" encoding="utf-8"?>
<sst xmlns="http://schemas.openxmlformats.org/spreadsheetml/2006/main" count="100" uniqueCount="43">
  <si>
    <t>Airfare (only if included in program price)</t>
  </si>
  <si>
    <t>Lodging</t>
  </si>
  <si>
    <t>Meals</t>
  </si>
  <si>
    <t>Field trips/excursions</t>
  </si>
  <si>
    <t>Local transportation</t>
  </si>
  <si>
    <t>Course materials (books, learning resources, etc.)</t>
  </si>
  <si>
    <t>Number of students</t>
  </si>
  <si>
    <t>Total</t>
  </si>
  <si>
    <t>Subtotal per student</t>
  </si>
  <si>
    <t>Rental Textbook ($50 per course)</t>
  </si>
  <si>
    <t>Airfare</t>
  </si>
  <si>
    <t>Miscellaneous (phone, laundry, exit taxes, tipcs, promotional items, etc.)</t>
  </si>
  <si>
    <t>Salary requested (program coordinator)</t>
  </si>
  <si>
    <t>Subtotal including student total</t>
  </si>
  <si>
    <t>Per Student Expenses</t>
  </si>
  <si>
    <t>Cost (in USD)</t>
  </si>
  <si>
    <t>Grand Total (Estimated Trip Fee)</t>
  </si>
  <si>
    <t>8% overhead of total to Southeastern</t>
  </si>
  <si>
    <t>subtotal *.08</t>
  </si>
  <si>
    <t>fill in salary number</t>
  </si>
  <si>
    <t xml:space="preserve">Total Salary </t>
  </si>
  <si>
    <t>TRSL</t>
  </si>
  <si>
    <t>ORP</t>
  </si>
  <si>
    <t>LASERS</t>
  </si>
  <si>
    <t>FICA  (Mandatory)</t>
  </si>
  <si>
    <t>Retirement Amount</t>
  </si>
  <si>
    <t>Total Expenses faculty 1</t>
  </si>
  <si>
    <t>Total Expenses faculty 2</t>
  </si>
  <si>
    <t>Total Expenses faculty 3</t>
  </si>
  <si>
    <t>Total Expenses faculty 4</t>
  </si>
  <si>
    <t>Choose one of the following retirement options in the drop down box in column c :</t>
  </si>
  <si>
    <t>Choose one of the retirement options in the drop down box in column c :</t>
  </si>
  <si>
    <t>Retirement (MANDATORY)</t>
  </si>
  <si>
    <t>Chose your retirement plan</t>
  </si>
  <si>
    <t xml:space="preserve"> </t>
  </si>
  <si>
    <t xml:space="preserve">Name of Program:  </t>
  </si>
  <si>
    <t>Insurance Card ($200 per traveling faculty member)</t>
  </si>
  <si>
    <t>Insurance ($200)</t>
  </si>
  <si>
    <t>2024 Study Abroad Budget Worksheet</t>
  </si>
  <si>
    <t>Faculty Coordinator Expenses:____________________</t>
  </si>
  <si>
    <t>Faculty Member 2 Expenses:______________________</t>
  </si>
  <si>
    <t>Faculty Member 3 Expenses:______________________</t>
  </si>
  <si>
    <t>Faculty Member 4 Expenses:______________________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</si>
</sst>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30">
    <xf numFmtId="0" fontId="0" fillId="0" borderId="0" xfId="0"/>
    <xf numFmtId="0" fontId="1" fillId="0" borderId="0" xfId="1"/>
    <xf numFmtId="0" fontId="0" fillId="0" borderId="0" xfId="0" applyProtection="1">
      <protection locked="0"/>
    </xf>
    <xf numFmtId="0" fontId="2" fillId="2" borderId="1" xfId="2" applyFill="1" applyProtection="1">
      <protection locked="0"/>
    </xf>
    <xf numFmtId="0" fontId="3" fillId="0" borderId="0" xfId="0" applyFont="1" applyProtection="1">
      <protection locked="0"/>
    </xf>
    <xf numFmtId="0" fontId="3" fillId="3" borderId="0" xfId="0" applyFont="1" applyFill="1" applyProtection="1">
      <protection locked="0"/>
    </xf>
    <xf numFmtId="0" fontId="3" fillId="0" borderId="2" xfId="0" applyFont="1" applyBorder="1" applyProtection="1">
      <protection locked="0"/>
    </xf>
    <xf numFmtId="0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3" fillId="3" borderId="0" xfId="0" applyFont="1" applyFill="1" applyProtection="1"/>
    <xf numFmtId="0" fontId="3" fillId="4" borderId="0" xfId="0" applyFont="1" applyFill="1" applyProtection="1">
      <protection locked="0"/>
    </xf>
    <xf numFmtId="2" fontId="3" fillId="0" borderId="0" xfId="0" applyNumberFormat="1" applyFont="1" applyProtection="1">
      <protection locked="0"/>
    </xf>
    <xf numFmtId="0" fontId="3" fillId="5" borderId="0" xfId="0" applyFont="1" applyFill="1" applyProtection="1">
      <protection locked="0"/>
    </xf>
    <xf numFmtId="0" fontId="3" fillId="5" borderId="0" xfId="0" applyNumberFormat="1" applyFont="1" applyFill="1" applyProtection="1">
      <protection locked="0"/>
    </xf>
    <xf numFmtId="0" fontId="3" fillId="6" borderId="0" xfId="0" applyFont="1" applyFill="1" applyProtection="1">
      <protection locked="0"/>
    </xf>
    <xf numFmtId="10" fontId="3" fillId="0" borderId="0" xfId="0" applyNumberFormat="1" applyFont="1" applyProtection="1">
      <protection locked="0"/>
    </xf>
    <xf numFmtId="10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10" fontId="7" fillId="0" borderId="0" xfId="0" applyNumberFormat="1" applyFont="1"/>
    <xf numFmtId="0" fontId="7" fillId="0" borderId="0" xfId="0" applyFont="1"/>
    <xf numFmtId="10" fontId="6" fillId="0" borderId="0" xfId="0" applyNumberFormat="1" applyFont="1"/>
    <xf numFmtId="9" fontId="6" fillId="0" borderId="0" xfId="0" applyNumberFormat="1" applyFont="1"/>
    <xf numFmtId="0" fontId="8" fillId="0" borderId="0" xfId="0" applyFont="1"/>
    <xf numFmtId="0" fontId="3" fillId="0" borderId="0" xfId="0" applyFont="1" applyFill="1" applyProtection="1">
      <protection locked="0"/>
    </xf>
    <xf numFmtId="0" fontId="2" fillId="5" borderId="0" xfId="0" applyFont="1" applyFill="1" applyProtection="1">
      <protection locked="0"/>
    </xf>
  </cellXfs>
  <cellStyles count="3">
    <cellStyle name="Heading 1" xfId="2" builtinId="16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123826</xdr:colOff>
      <xdr:row>26</xdr:row>
      <xdr:rowOff>95250</xdr:rowOff>
    </xdr:from>
    <xdr:to>
      <xdr:col>2</xdr:col>
      <xdr:colOff>504825</xdr:colOff>
      <xdr:row>26</xdr:row>
      <xdr:rowOff>95251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6505576" y="5495925"/>
          <a:ext cx="380999" cy="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123826</xdr:colOff>
      <xdr:row>44</xdr:row>
      <xdr:rowOff>95250</xdr:rowOff>
    </xdr:from>
    <xdr:to>
      <xdr:col>2</xdr:col>
      <xdr:colOff>504825</xdr:colOff>
      <xdr:row>44</xdr:row>
      <xdr:rowOff>95251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6505576" y="5305425"/>
          <a:ext cx="380999" cy="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123826</xdr:colOff>
      <xdr:row>44</xdr:row>
      <xdr:rowOff>95250</xdr:rowOff>
    </xdr:from>
    <xdr:to>
      <xdr:col>2</xdr:col>
      <xdr:colOff>504825</xdr:colOff>
      <xdr:row>44</xdr:row>
      <xdr:rowOff>95251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H="1">
          <a:off x="6505576" y="5305425"/>
          <a:ext cx="380999" cy="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123826</xdr:colOff>
      <xdr:row>62</xdr:row>
      <xdr:rowOff>95250</xdr:rowOff>
    </xdr:from>
    <xdr:to>
      <xdr:col>2</xdr:col>
      <xdr:colOff>504825</xdr:colOff>
      <xdr:row>62</xdr:row>
      <xdr:rowOff>95251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H="1">
          <a:off x="6505576" y="8810625"/>
          <a:ext cx="380999" cy="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123826</xdr:colOff>
      <xdr:row>62</xdr:row>
      <xdr:rowOff>95250</xdr:rowOff>
    </xdr:from>
    <xdr:to>
      <xdr:col>2</xdr:col>
      <xdr:colOff>504825</xdr:colOff>
      <xdr:row>62</xdr:row>
      <xdr:rowOff>95251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H="1">
          <a:off x="6505576" y="8810625"/>
          <a:ext cx="380999" cy="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123826</xdr:colOff>
      <xdr:row>80</xdr:row>
      <xdr:rowOff>95250</xdr:rowOff>
    </xdr:from>
    <xdr:to>
      <xdr:col>2</xdr:col>
      <xdr:colOff>504825</xdr:colOff>
      <xdr:row>80</xdr:row>
      <xdr:rowOff>95251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6505576" y="8810625"/>
          <a:ext cx="380999" cy="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123826</xdr:colOff>
      <xdr:row>80</xdr:row>
      <xdr:rowOff>95250</xdr:rowOff>
    </xdr:from>
    <xdr:to>
      <xdr:col>2</xdr:col>
      <xdr:colOff>504825</xdr:colOff>
      <xdr:row>80</xdr:row>
      <xdr:rowOff>95251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H="1">
          <a:off x="6505576" y="8810625"/>
          <a:ext cx="380999" cy="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83</xdr:row>
      <xdr:rowOff>104775</xdr:rowOff>
    </xdr:from>
    <xdr:to>
      <xdr:col>2</xdr:col>
      <xdr:colOff>552449</xdr:colOff>
      <xdr:row>83</xdr:row>
      <xdr:rowOff>104776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H="1">
          <a:off x="6553200" y="16402050"/>
          <a:ext cx="380999" cy="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65</xdr:row>
      <xdr:rowOff>104775</xdr:rowOff>
    </xdr:from>
    <xdr:to>
      <xdr:col>2</xdr:col>
      <xdr:colOff>542924</xdr:colOff>
      <xdr:row>65</xdr:row>
      <xdr:rowOff>104776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H="1">
          <a:off x="6543675" y="12896850"/>
          <a:ext cx="380999" cy="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47</xdr:row>
      <xdr:rowOff>114300</xdr:rowOff>
    </xdr:from>
    <xdr:to>
      <xdr:col>2</xdr:col>
      <xdr:colOff>523874</xdr:colOff>
      <xdr:row>47</xdr:row>
      <xdr:rowOff>114301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6524625" y="9401175"/>
          <a:ext cx="380999" cy="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29</xdr:row>
      <xdr:rowOff>114300</xdr:rowOff>
    </xdr:from>
    <xdr:to>
      <xdr:col>2</xdr:col>
      <xdr:colOff>523874</xdr:colOff>
      <xdr:row>29</xdr:row>
      <xdr:rowOff>114301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H="1">
          <a:off x="6524625" y="5895975"/>
          <a:ext cx="380999" cy="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topLeftCell="A16" workbookViewId="0">
      <selection activeCell="B25" sqref="B25"/>
    </sheetView>
  </sheetViews>
  <sheetFormatPr defaultRowHeight="14.5" x14ac:dyDescent="0.35"/>
  <cols>
    <col min="1" max="1" width="66" customWidth="1"/>
    <col min="2" max="2" width="20.54296875" bestFit="1" customWidth="1"/>
    <col min="3" max="3" width="9.1796875" style="18"/>
    <col min="4" max="4" width="22.26953125" style="22" customWidth="1"/>
    <col min="5" max="6" width="9.1796875" style="22"/>
  </cols>
  <sheetData>
    <row r="1" spans="1:3" ht="23.5" x14ac:dyDescent="0.55000000000000004">
      <c r="A1" s="1" t="s">
        <v>38</v>
      </c>
    </row>
    <row r="2" spans="1:3" ht="19.5" x14ac:dyDescent="0.45">
      <c r="A2" s="29" t="s">
        <v>35</v>
      </c>
    </row>
    <row r="3" spans="1:3" ht="20" thickBot="1" x14ac:dyDescent="0.5">
      <c r="A3" s="3" t="s">
        <v>14</v>
      </c>
      <c r="B3" s="3" t="s">
        <v>15</v>
      </c>
      <c r="C3" s="19"/>
    </row>
    <row r="4" spans="1:3" ht="15" thickTop="1" x14ac:dyDescent="0.35">
      <c r="A4" s="4" t="s">
        <v>0</v>
      </c>
      <c r="B4" s="4">
        <v>0</v>
      </c>
      <c r="C4" s="19"/>
    </row>
    <row r="5" spans="1:3" x14ac:dyDescent="0.35">
      <c r="A5" s="5" t="s">
        <v>1</v>
      </c>
      <c r="B5" s="5">
        <v>0</v>
      </c>
      <c r="C5" s="19"/>
    </row>
    <row r="6" spans="1:3" x14ac:dyDescent="0.35">
      <c r="A6" s="4" t="s">
        <v>2</v>
      </c>
      <c r="B6" s="4">
        <v>0</v>
      </c>
      <c r="C6" s="19"/>
    </row>
    <row r="7" spans="1:3" x14ac:dyDescent="0.35">
      <c r="A7" s="5" t="s">
        <v>3</v>
      </c>
      <c r="B7" s="5">
        <v>0</v>
      </c>
      <c r="C7" s="19"/>
    </row>
    <row r="8" spans="1:3" x14ac:dyDescent="0.35">
      <c r="A8" s="4" t="s">
        <v>4</v>
      </c>
      <c r="B8" s="4">
        <v>0</v>
      </c>
      <c r="C8" s="19"/>
    </row>
    <row r="9" spans="1:3" x14ac:dyDescent="0.35">
      <c r="A9" s="5" t="s">
        <v>5</v>
      </c>
      <c r="B9" s="5">
        <v>0</v>
      </c>
      <c r="C9" s="19"/>
    </row>
    <row r="10" spans="1:3" x14ac:dyDescent="0.35">
      <c r="A10" s="4" t="s">
        <v>9</v>
      </c>
      <c r="B10" s="4">
        <v>0</v>
      </c>
      <c r="C10" s="19"/>
    </row>
    <row r="11" spans="1:3" x14ac:dyDescent="0.35">
      <c r="A11" s="5" t="s">
        <v>37</v>
      </c>
      <c r="B11" s="9">
        <v>200</v>
      </c>
      <c r="C11" s="19"/>
    </row>
    <row r="12" spans="1:3" x14ac:dyDescent="0.35">
      <c r="A12" s="4"/>
      <c r="B12" s="4"/>
      <c r="C12" s="19"/>
    </row>
    <row r="13" spans="1:3" x14ac:dyDescent="0.35">
      <c r="A13" s="5" t="s">
        <v>8</v>
      </c>
      <c r="B13" s="5">
        <f>SUM(B4:B12)</f>
        <v>200</v>
      </c>
      <c r="C13" s="19"/>
    </row>
    <row r="14" spans="1:3" x14ac:dyDescent="0.35">
      <c r="A14" s="4"/>
      <c r="B14" s="4"/>
      <c r="C14" s="19"/>
    </row>
    <row r="15" spans="1:3" x14ac:dyDescent="0.35">
      <c r="A15" s="5" t="s">
        <v>6</v>
      </c>
      <c r="B15" s="5"/>
      <c r="C15" s="19"/>
    </row>
    <row r="16" spans="1:3" x14ac:dyDescent="0.35">
      <c r="A16" s="6" t="s">
        <v>7</v>
      </c>
      <c r="B16" s="6">
        <f>PRODUCT(B15,B13)</f>
        <v>200</v>
      </c>
      <c r="C16" s="19"/>
    </row>
    <row r="17" spans="1:10" x14ac:dyDescent="0.35">
      <c r="A17" s="2"/>
      <c r="B17" s="2"/>
      <c r="C17" s="19"/>
    </row>
    <row r="18" spans="1:10" ht="20" thickBot="1" x14ac:dyDescent="0.5">
      <c r="A18" s="3" t="s">
        <v>39</v>
      </c>
      <c r="B18" s="3" t="s">
        <v>15</v>
      </c>
      <c r="C18" s="19"/>
    </row>
    <row r="19" spans="1:10" ht="15" thickTop="1" x14ac:dyDescent="0.35">
      <c r="A19" s="5" t="s">
        <v>10</v>
      </c>
      <c r="B19" s="5">
        <v>0</v>
      </c>
      <c r="C19" s="19"/>
    </row>
    <row r="20" spans="1:10" x14ac:dyDescent="0.35">
      <c r="A20" s="4" t="s">
        <v>1</v>
      </c>
      <c r="B20" s="4">
        <v>0</v>
      </c>
      <c r="C20" s="19"/>
    </row>
    <row r="21" spans="1:10" x14ac:dyDescent="0.35">
      <c r="A21" s="5" t="s">
        <v>2</v>
      </c>
      <c r="B21" s="5">
        <v>0</v>
      </c>
      <c r="C21" s="19"/>
    </row>
    <row r="22" spans="1:10" x14ac:dyDescent="0.35">
      <c r="A22" s="4" t="s">
        <v>3</v>
      </c>
      <c r="B22" s="4">
        <v>0</v>
      </c>
      <c r="C22" s="19"/>
    </row>
    <row r="23" spans="1:10" x14ac:dyDescent="0.35">
      <c r="A23" s="5" t="s">
        <v>4</v>
      </c>
      <c r="B23" s="5">
        <v>0</v>
      </c>
      <c r="C23" s="19"/>
    </row>
    <row r="24" spans="1:10" x14ac:dyDescent="0.35">
      <c r="A24" s="10" t="s">
        <v>11</v>
      </c>
      <c r="B24" s="10">
        <v>0</v>
      </c>
      <c r="C24" s="19"/>
    </row>
    <row r="25" spans="1:10" x14ac:dyDescent="0.35">
      <c r="A25" s="5" t="s">
        <v>36</v>
      </c>
      <c r="B25" s="9"/>
      <c r="C25" s="19"/>
    </row>
    <row r="26" spans="1:10" x14ac:dyDescent="0.35">
      <c r="A26" s="28"/>
      <c r="B26" s="28"/>
      <c r="C26" s="19"/>
    </row>
    <row r="27" spans="1:10" x14ac:dyDescent="0.35">
      <c r="A27" s="12" t="s">
        <v>12</v>
      </c>
      <c r="B27" s="13"/>
      <c r="C27" s="19"/>
      <c r="D27" s="22" t="s">
        <v>19</v>
      </c>
    </row>
    <row r="28" spans="1:10" x14ac:dyDescent="0.35">
      <c r="A28" s="4"/>
      <c r="B28" s="7"/>
      <c r="C28" s="19"/>
    </row>
    <row r="29" spans="1:10" x14ac:dyDescent="0.35">
      <c r="A29" s="14" t="s">
        <v>30</v>
      </c>
      <c r="B29" s="14"/>
      <c r="C29" s="19"/>
    </row>
    <row r="30" spans="1:10" x14ac:dyDescent="0.35">
      <c r="A30" s="8" t="s">
        <v>32</v>
      </c>
      <c r="B30" s="15" t="s">
        <v>34</v>
      </c>
      <c r="C30" s="19"/>
      <c r="D30" s="22" t="s">
        <v>33</v>
      </c>
      <c r="J30" s="20"/>
    </row>
    <row r="31" spans="1:10" x14ac:dyDescent="0.35">
      <c r="A31" s="8" t="s">
        <v>25</v>
      </c>
      <c r="B31" s="4">
        <f>IF(B30=Formula!A1,Formula!B1*Main!B27,IF(Main!B30=Formula!A2,Formula!B2*Main!B27,Formula!B3*Main!B27))</f>
        <v>0</v>
      </c>
      <c r="C31" s="19"/>
    </row>
    <row r="32" spans="1:10" x14ac:dyDescent="0.35">
      <c r="A32" s="4" t="s">
        <v>24</v>
      </c>
      <c r="B32" s="7">
        <f>B27*1.45%</f>
        <v>0</v>
      </c>
      <c r="C32" s="19"/>
    </row>
    <row r="33" spans="1:10" x14ac:dyDescent="0.35">
      <c r="A33" s="8"/>
      <c r="B33" s="4"/>
      <c r="C33" s="19"/>
    </row>
    <row r="34" spans="1:10" x14ac:dyDescent="0.35">
      <c r="A34" s="4" t="s">
        <v>20</v>
      </c>
      <c r="B34" s="7">
        <f>B32+B31+B27</f>
        <v>0</v>
      </c>
      <c r="C34" s="19"/>
      <c r="D34" s="23"/>
      <c r="E34" s="24"/>
    </row>
    <row r="35" spans="1:10" x14ac:dyDescent="0.35">
      <c r="A35" s="4" t="s">
        <v>26</v>
      </c>
      <c r="B35" s="7">
        <f>SUM(B19:B25)+B34</f>
        <v>0</v>
      </c>
      <c r="C35" s="19"/>
      <c r="D35" s="23"/>
      <c r="E35" s="24"/>
    </row>
    <row r="36" spans="1:10" ht="20" thickBot="1" x14ac:dyDescent="0.5">
      <c r="A36" s="3" t="s">
        <v>40</v>
      </c>
      <c r="B36" s="3" t="s">
        <v>15</v>
      </c>
      <c r="C36" s="19"/>
    </row>
    <row r="37" spans="1:10" ht="15" thickTop="1" x14ac:dyDescent="0.35">
      <c r="A37" s="5" t="s">
        <v>10</v>
      </c>
      <c r="B37" s="5">
        <v>0</v>
      </c>
      <c r="C37" s="19"/>
    </row>
    <row r="38" spans="1:10" x14ac:dyDescent="0.35">
      <c r="A38" s="4" t="s">
        <v>1</v>
      </c>
      <c r="B38" s="4">
        <v>0</v>
      </c>
      <c r="C38" s="19"/>
    </row>
    <row r="39" spans="1:10" x14ac:dyDescent="0.35">
      <c r="A39" s="5" t="s">
        <v>2</v>
      </c>
      <c r="B39" s="5">
        <v>0</v>
      </c>
      <c r="C39" s="19"/>
    </row>
    <row r="40" spans="1:10" x14ac:dyDescent="0.35">
      <c r="A40" s="4" t="s">
        <v>3</v>
      </c>
      <c r="B40" s="4">
        <v>0</v>
      </c>
      <c r="C40" s="19"/>
    </row>
    <row r="41" spans="1:10" x14ac:dyDescent="0.35">
      <c r="A41" s="5" t="s">
        <v>4</v>
      </c>
      <c r="B41" s="5">
        <v>0</v>
      </c>
      <c r="C41" s="19"/>
    </row>
    <row r="42" spans="1:10" x14ac:dyDescent="0.35">
      <c r="A42" s="10" t="s">
        <v>11</v>
      </c>
      <c r="B42" s="10">
        <v>0</v>
      </c>
      <c r="C42" s="19"/>
    </row>
    <row r="43" spans="1:10" x14ac:dyDescent="0.35">
      <c r="A43" s="5" t="s">
        <v>36</v>
      </c>
      <c r="B43" s="5"/>
      <c r="C43" s="19"/>
    </row>
    <row r="44" spans="1:10" x14ac:dyDescent="0.35">
      <c r="A44" s="28"/>
      <c r="B44" s="28"/>
      <c r="C44" s="19"/>
    </row>
    <row r="45" spans="1:10" x14ac:dyDescent="0.35">
      <c r="A45" s="12" t="s">
        <v>12</v>
      </c>
      <c r="B45" s="13"/>
      <c r="C45" s="19"/>
      <c r="D45" s="22" t="s">
        <v>19</v>
      </c>
    </row>
    <row r="46" spans="1:10" x14ac:dyDescent="0.35">
      <c r="A46" s="4"/>
      <c r="B46" s="7"/>
      <c r="C46" s="19"/>
    </row>
    <row r="47" spans="1:10" x14ac:dyDescent="0.35">
      <c r="A47" s="14" t="s">
        <v>31</v>
      </c>
      <c r="B47" s="14"/>
      <c r="C47" s="19"/>
    </row>
    <row r="48" spans="1:10" x14ac:dyDescent="0.35">
      <c r="A48" s="8" t="s">
        <v>32</v>
      </c>
      <c r="B48" s="15" t="s">
        <v>34</v>
      </c>
      <c r="C48" s="19"/>
      <c r="D48" s="22" t="s">
        <v>33</v>
      </c>
      <c r="J48" s="20"/>
    </row>
    <row r="49" spans="1:5" x14ac:dyDescent="0.35">
      <c r="A49" s="8" t="s">
        <v>25</v>
      </c>
      <c r="B49" s="4">
        <f>IF(B48=Formula!A1,Formula!B1*Main!B45,IF(Main!B48=Formula!A2,Formula!B2*Main!B45,Formula!B3*Main!B45))</f>
        <v>0</v>
      </c>
      <c r="C49" s="19"/>
    </row>
    <row r="50" spans="1:5" x14ac:dyDescent="0.35">
      <c r="A50" s="4" t="s">
        <v>24</v>
      </c>
      <c r="B50" s="7">
        <f>B45*1.45%</f>
        <v>0</v>
      </c>
      <c r="C50" s="19"/>
    </row>
    <row r="51" spans="1:5" x14ac:dyDescent="0.35">
      <c r="A51" s="8"/>
      <c r="B51" s="4"/>
      <c r="C51" s="19"/>
    </row>
    <row r="52" spans="1:5" x14ac:dyDescent="0.35">
      <c r="A52" s="4" t="s">
        <v>20</v>
      </c>
      <c r="B52" s="7">
        <f>B50+B49+B45</f>
        <v>0</v>
      </c>
      <c r="C52" s="19"/>
      <c r="D52" s="23"/>
      <c r="E52" s="24"/>
    </row>
    <row r="53" spans="1:5" x14ac:dyDescent="0.35">
      <c r="A53" s="4" t="s">
        <v>27</v>
      </c>
      <c r="B53" s="7">
        <f>SUM(B37:B43)+B52</f>
        <v>0</v>
      </c>
      <c r="C53" s="19"/>
    </row>
    <row r="54" spans="1:5" ht="20" thickBot="1" x14ac:dyDescent="0.5">
      <c r="A54" s="3" t="s">
        <v>41</v>
      </c>
      <c r="B54" s="3" t="s">
        <v>15</v>
      </c>
      <c r="C54" s="19"/>
    </row>
    <row r="55" spans="1:5" ht="15" thickTop="1" x14ac:dyDescent="0.35">
      <c r="A55" s="5" t="s">
        <v>10</v>
      </c>
      <c r="B55" s="5">
        <v>0</v>
      </c>
      <c r="C55" s="19"/>
    </row>
    <row r="56" spans="1:5" x14ac:dyDescent="0.35">
      <c r="A56" s="4" t="s">
        <v>1</v>
      </c>
      <c r="B56" s="4">
        <v>0</v>
      </c>
      <c r="C56" s="19"/>
    </row>
    <row r="57" spans="1:5" x14ac:dyDescent="0.35">
      <c r="A57" s="5" t="s">
        <v>2</v>
      </c>
      <c r="B57" s="5">
        <v>0</v>
      </c>
      <c r="C57" s="19"/>
    </row>
    <row r="58" spans="1:5" x14ac:dyDescent="0.35">
      <c r="A58" s="4" t="s">
        <v>3</v>
      </c>
      <c r="B58" s="4">
        <v>0</v>
      </c>
      <c r="C58" s="19"/>
    </row>
    <row r="59" spans="1:5" x14ac:dyDescent="0.35">
      <c r="A59" s="5" t="s">
        <v>4</v>
      </c>
      <c r="B59" s="5">
        <v>0</v>
      </c>
      <c r="C59" s="19"/>
    </row>
    <row r="60" spans="1:5" x14ac:dyDescent="0.35">
      <c r="A60" s="10" t="s">
        <v>11</v>
      </c>
      <c r="B60" s="10">
        <v>0</v>
      </c>
      <c r="C60" s="19"/>
    </row>
    <row r="61" spans="1:5" x14ac:dyDescent="0.35">
      <c r="A61" s="5" t="s">
        <v>36</v>
      </c>
      <c r="B61" s="5"/>
      <c r="C61" s="19"/>
    </row>
    <row r="62" spans="1:5" x14ac:dyDescent="0.35">
      <c r="A62" s="28"/>
      <c r="B62" s="28"/>
      <c r="C62" s="19"/>
    </row>
    <row r="63" spans="1:5" x14ac:dyDescent="0.35">
      <c r="A63" s="12" t="s">
        <v>12</v>
      </c>
      <c r="B63" s="13"/>
      <c r="C63" s="19"/>
      <c r="D63" s="22" t="s">
        <v>19</v>
      </c>
    </row>
    <row r="64" spans="1:5" x14ac:dyDescent="0.35">
      <c r="A64" s="4"/>
      <c r="B64" s="7"/>
      <c r="C64" s="19"/>
    </row>
    <row r="65" spans="1:10" x14ac:dyDescent="0.35">
      <c r="A65" s="14" t="s">
        <v>31</v>
      </c>
      <c r="B65" s="14"/>
      <c r="C65" s="19"/>
    </row>
    <row r="66" spans="1:10" x14ac:dyDescent="0.35">
      <c r="A66" s="8" t="s">
        <v>32</v>
      </c>
      <c r="B66" s="15" t="s">
        <v>34</v>
      </c>
      <c r="C66" s="19"/>
      <c r="D66" s="22" t="s">
        <v>33</v>
      </c>
      <c r="J66" s="20"/>
    </row>
    <row r="67" spans="1:10" x14ac:dyDescent="0.35">
      <c r="A67" s="8" t="s">
        <v>25</v>
      </c>
      <c r="B67" s="4">
        <f>IF(B66=Formula!A1,TRSL*Main!B63,IF(Main!B66=Formula!A2,ORP*Main!B63,LASERS*Main!B63))</f>
        <v>0</v>
      </c>
      <c r="C67" s="19"/>
    </row>
    <row r="68" spans="1:10" x14ac:dyDescent="0.35">
      <c r="A68" s="4" t="s">
        <v>24</v>
      </c>
      <c r="B68" s="7">
        <f>B63*1.45%</f>
        <v>0</v>
      </c>
      <c r="C68" s="19"/>
    </row>
    <row r="69" spans="1:10" x14ac:dyDescent="0.35">
      <c r="A69" s="8"/>
      <c r="B69" s="4"/>
      <c r="C69" s="19"/>
    </row>
    <row r="70" spans="1:10" x14ac:dyDescent="0.35">
      <c r="A70" s="4" t="s">
        <v>20</v>
      </c>
      <c r="B70" s="7">
        <f>B68+B67+B63</f>
        <v>0</v>
      </c>
      <c r="C70" s="19"/>
      <c r="D70" s="23"/>
      <c r="E70" s="24"/>
    </row>
    <row r="71" spans="1:10" x14ac:dyDescent="0.35">
      <c r="A71" s="8" t="s">
        <v>28</v>
      </c>
      <c r="B71" s="4">
        <f>SUM(B55:B61) + B70</f>
        <v>0</v>
      </c>
      <c r="C71" s="19"/>
    </row>
    <row r="72" spans="1:10" ht="20" thickBot="1" x14ac:dyDescent="0.5">
      <c r="A72" s="3" t="s">
        <v>42</v>
      </c>
      <c r="B72" s="3" t="s">
        <v>15</v>
      </c>
      <c r="C72" s="19"/>
    </row>
    <row r="73" spans="1:10" ht="15" thickTop="1" x14ac:dyDescent="0.35">
      <c r="A73" s="5" t="s">
        <v>10</v>
      </c>
      <c r="B73" s="5">
        <v>0</v>
      </c>
      <c r="C73" s="19"/>
    </row>
    <row r="74" spans="1:10" x14ac:dyDescent="0.35">
      <c r="A74" s="4" t="s">
        <v>1</v>
      </c>
      <c r="B74" s="4">
        <v>0</v>
      </c>
      <c r="C74" s="19"/>
    </row>
    <row r="75" spans="1:10" x14ac:dyDescent="0.35">
      <c r="A75" s="5" t="s">
        <v>2</v>
      </c>
      <c r="B75" s="5">
        <v>0</v>
      </c>
      <c r="C75" s="19"/>
    </row>
    <row r="76" spans="1:10" x14ac:dyDescent="0.35">
      <c r="A76" s="4" t="s">
        <v>3</v>
      </c>
      <c r="B76" s="4">
        <v>0</v>
      </c>
      <c r="C76" s="19"/>
    </row>
    <row r="77" spans="1:10" x14ac:dyDescent="0.35">
      <c r="A77" s="5" t="s">
        <v>4</v>
      </c>
      <c r="B77" s="5">
        <v>0</v>
      </c>
      <c r="C77" s="19"/>
    </row>
    <row r="78" spans="1:10" x14ac:dyDescent="0.35">
      <c r="A78" s="10" t="s">
        <v>11</v>
      </c>
      <c r="B78" s="10">
        <v>0</v>
      </c>
      <c r="C78" s="19"/>
    </row>
    <row r="79" spans="1:10" x14ac:dyDescent="0.35">
      <c r="A79" s="5" t="s">
        <v>36</v>
      </c>
      <c r="B79" s="5"/>
      <c r="C79" s="19"/>
    </row>
    <row r="80" spans="1:10" x14ac:dyDescent="0.35">
      <c r="A80" s="28"/>
      <c r="B80" s="28"/>
      <c r="C80" s="19"/>
    </row>
    <row r="81" spans="1:10" x14ac:dyDescent="0.35">
      <c r="A81" s="12" t="s">
        <v>12</v>
      </c>
      <c r="B81" s="13">
        <v>200</v>
      </c>
      <c r="C81" s="19"/>
      <c r="D81" s="22" t="s">
        <v>19</v>
      </c>
    </row>
    <row r="82" spans="1:10" x14ac:dyDescent="0.35">
      <c r="A82" s="4"/>
      <c r="B82" s="7"/>
      <c r="C82" s="19"/>
    </row>
    <row r="83" spans="1:10" x14ac:dyDescent="0.35">
      <c r="A83" s="14" t="s">
        <v>31</v>
      </c>
      <c r="B83" s="14"/>
      <c r="C83" s="19"/>
    </row>
    <row r="84" spans="1:10" x14ac:dyDescent="0.35">
      <c r="A84" s="8" t="s">
        <v>32</v>
      </c>
      <c r="B84" s="15" t="s">
        <v>21</v>
      </c>
      <c r="C84" s="19"/>
      <c r="D84" s="22" t="s">
        <v>33</v>
      </c>
      <c r="J84" s="20"/>
    </row>
    <row r="85" spans="1:10" x14ac:dyDescent="0.35">
      <c r="A85" s="8" t="s">
        <v>25</v>
      </c>
      <c r="B85" s="4">
        <f>IF(B84=Formula!A1,Formula!B1*Main!B81,IF(Main!B84=Formula!A2,Formula!B2*Main!B81,Formula!B3*Main!B81))</f>
        <v>40.660000000000004</v>
      </c>
      <c r="C85" s="19"/>
    </row>
    <row r="86" spans="1:10" x14ac:dyDescent="0.35">
      <c r="A86" s="4" t="s">
        <v>24</v>
      </c>
      <c r="B86" s="7">
        <f>B81*1.45%</f>
        <v>2.9</v>
      </c>
      <c r="C86" s="19"/>
    </row>
    <row r="87" spans="1:10" x14ac:dyDescent="0.35">
      <c r="A87" s="8"/>
      <c r="B87" s="4"/>
      <c r="C87" s="19"/>
    </row>
    <row r="88" spans="1:10" x14ac:dyDescent="0.35">
      <c r="A88" s="4" t="s">
        <v>20</v>
      </c>
      <c r="B88" s="7">
        <f>B86+B85+B81</f>
        <v>243.56</v>
      </c>
      <c r="C88" s="19"/>
      <c r="D88" s="23"/>
      <c r="E88" s="24"/>
    </row>
    <row r="89" spans="1:10" x14ac:dyDescent="0.35">
      <c r="A89" s="21" t="s">
        <v>29</v>
      </c>
      <c r="B89" s="21">
        <f>SUM(B73:B79)+B88</f>
        <v>243.56</v>
      </c>
      <c r="J89" s="20"/>
    </row>
    <row r="90" spans="1:10" x14ac:dyDescent="0.35">
      <c r="A90" s="2"/>
      <c r="B90" s="2"/>
      <c r="D90" s="25"/>
    </row>
    <row r="91" spans="1:10" x14ac:dyDescent="0.35">
      <c r="A91" s="4" t="s">
        <v>13</v>
      </c>
      <c r="B91" s="11">
        <f>B89+B71+B53+B35+B16</f>
        <v>443.56</v>
      </c>
      <c r="D91" s="26"/>
    </row>
    <row r="92" spans="1:10" x14ac:dyDescent="0.35">
      <c r="A92" s="4" t="s">
        <v>17</v>
      </c>
      <c r="B92" s="11">
        <v>0.08</v>
      </c>
      <c r="D92" s="25"/>
    </row>
    <row r="93" spans="1:10" x14ac:dyDescent="0.35">
      <c r="A93" s="4" t="s">
        <v>18</v>
      </c>
      <c r="B93" s="11">
        <f>B91*B92</f>
        <v>35.4848</v>
      </c>
      <c r="D93" s="23"/>
      <c r="E93" s="24"/>
    </row>
    <row r="94" spans="1:10" x14ac:dyDescent="0.35">
      <c r="A94" s="4"/>
      <c r="B94" s="4"/>
    </row>
    <row r="95" spans="1:10" x14ac:dyDescent="0.35">
      <c r="A95" s="5" t="s">
        <v>6</v>
      </c>
      <c r="B95" s="5">
        <f>B15</f>
        <v>0</v>
      </c>
    </row>
    <row r="96" spans="1:10" x14ac:dyDescent="0.35">
      <c r="A96" s="6" t="s">
        <v>16</v>
      </c>
      <c r="B96" s="6" t="e">
        <f>(B93+B91)/B15</f>
        <v>#DIV/0!</v>
      </c>
    </row>
    <row r="97" spans="1:4" x14ac:dyDescent="0.35">
      <c r="A97" s="21"/>
      <c r="B97" s="2"/>
    </row>
    <row r="98" spans="1:4" x14ac:dyDescent="0.35">
      <c r="A98" s="2"/>
      <c r="B98" s="2"/>
    </row>
    <row r="99" spans="1:4" x14ac:dyDescent="0.35">
      <c r="A99" s="2"/>
      <c r="B99" s="2"/>
    </row>
    <row r="100" spans="1:4" x14ac:dyDescent="0.35">
      <c r="A100" s="2"/>
      <c r="B100" s="2"/>
    </row>
    <row r="101" spans="1:4" x14ac:dyDescent="0.35">
      <c r="A101" s="2"/>
      <c r="B101" s="2"/>
    </row>
    <row r="102" spans="1:4" x14ac:dyDescent="0.35">
      <c r="A102" s="2"/>
      <c r="B102" s="2"/>
    </row>
    <row r="103" spans="1:4" x14ac:dyDescent="0.35">
      <c r="A103" s="2"/>
      <c r="B103" s="2"/>
      <c r="D103" s="27"/>
    </row>
    <row r="104" spans="1:4" x14ac:dyDescent="0.35">
      <c r="A104" s="2"/>
      <c r="B104" s="2"/>
    </row>
    <row r="105" spans="1:4" x14ac:dyDescent="0.35">
      <c r="A105" s="2"/>
      <c r="B105" s="2"/>
    </row>
    <row r="106" spans="1:4" x14ac:dyDescent="0.35">
      <c r="A106" s="2"/>
      <c r="B106" s="2"/>
    </row>
    <row r="107" spans="1:4" x14ac:dyDescent="0.35">
      <c r="A107" s="2"/>
      <c r="B107" s="2"/>
    </row>
  </sheetData>
  <pageMargins left="0.25" right="0.25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Formula!$A$1:$A$4</xm:f>
          </x14:formula1>
          <xm:sqref>B84 B30 B48 B66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4" sqref="B4"/>
    </sheetView>
  </sheetViews>
  <sheetFormatPr defaultRowHeight="14.5" x14ac:dyDescent="0.35"/>
  <sheetData>
    <row r="1" spans="1:2" x14ac:dyDescent="0.35">
      <c r="A1" t="s">
        <v>21</v>
      </c>
      <c r="B1" s="16">
        <v>0.20330000000000001</v>
      </c>
    </row>
    <row r="2" spans="1:2" x14ac:dyDescent="0.35">
      <c r="A2" t="s">
        <v>22</v>
      </c>
      <c r="B2" s="17">
        <v>0.2137</v>
      </c>
    </row>
    <row r="3" spans="1:2" x14ac:dyDescent="0.35">
      <c r="A3" t="s">
        <v>23</v>
      </c>
      <c r="B3" s="16">
        <v>0.33150000000000002</v>
      </c>
    </row>
    <row r="4" spans="1:2" x14ac:dyDescent="0.3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Main</vt:lpstr>
      <vt:lpstr>Formula</vt:lpstr>
      <vt:lpstr>LASERS</vt:lpstr>
      <vt:lpstr>ORP</vt:lpstr>
      <vt:lpstr>TRSL</vt:lpstr>
    </vt:vector>
  </TitlesOfParts>
  <Company>Southeastern Louisiana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Furlan</dc:creator>
  <cp:lastModifiedBy>Ruben Pereyra</cp:lastModifiedBy>
  <dcterms:created xsi:type="dcterms:W3CDTF">2020-02-19T15:58:58Z</dcterms:created>
  <dcterms:modified xsi:type="dcterms:W3CDTF">2025-05-05T15:01:57Z</dcterms:modified>
</cp:coreProperties>
</file>